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9405" windowHeight="4365" activeTab="7"/>
  </bookViews>
  <sheets>
    <sheet name="pl-1" sheetId="1" r:id="rId1"/>
    <sheet name="pl-2" sheetId="2" r:id="rId2"/>
    <sheet name="bs" sheetId="3" r:id="rId3"/>
    <sheet name="EQUITY" sheetId="4" r:id="rId4"/>
    <sheet name="cflow" sheetId="5" r:id="rId5"/>
    <sheet name="summary" sheetId="6" r:id="rId6"/>
    <sheet name="addinfo" sheetId="7" r:id="rId7"/>
    <sheet name="Notes" sheetId="8" r:id="rId8"/>
  </sheets>
  <definedNames>
    <definedName name="_xlnm.Print_Area" localSheetId="2">'bs'!$A$1:$F$97</definedName>
    <definedName name="_xlnm.Print_Area" localSheetId="4">'cflow'!$A$1:$H$61</definedName>
    <definedName name="_xlnm.Print_Area" localSheetId="3">'EQUITY'!$A$1:$I$45</definedName>
    <definedName name="_xlnm.Print_Area" localSheetId="7">'Notes'!$A$1:$J$310</definedName>
    <definedName name="_xlnm.Print_Area" localSheetId="0">'pl-1'!$A$1:$J$52</definedName>
    <definedName name="_xlnm.Print_Area" localSheetId="1">'pl-2'!$A$1:$J$40</definedName>
    <definedName name="_xlnm.Print_Titles" localSheetId="4">'cflow'!$1:$6</definedName>
  </definedNames>
  <calcPr fullCalcOnLoad="1"/>
</workbook>
</file>

<file path=xl/sharedStrings.xml><?xml version="1.0" encoding="utf-8"?>
<sst xmlns="http://schemas.openxmlformats.org/spreadsheetml/2006/main" count="490" uniqueCount="306">
  <si>
    <t>CURRENT</t>
  </si>
  <si>
    <t>QUARTER</t>
  </si>
  <si>
    <t>RM'000</t>
  </si>
  <si>
    <t>Share Capital</t>
  </si>
  <si>
    <t>Reserves</t>
  </si>
  <si>
    <t>Minority Interests</t>
  </si>
  <si>
    <t>Revenue</t>
  </si>
  <si>
    <t>Total</t>
  </si>
  <si>
    <t>RM '000</t>
  </si>
  <si>
    <t>Interest expense</t>
  </si>
  <si>
    <t>Interest income</t>
  </si>
  <si>
    <t>Changes in working capital:</t>
  </si>
  <si>
    <t>Interest received</t>
  </si>
  <si>
    <t>Cash and bank balances</t>
  </si>
  <si>
    <t>INDIVIDUAL QUARTER</t>
  </si>
  <si>
    <t>CUMULATIVE QUARTER</t>
  </si>
  <si>
    <t>YEAR</t>
  </si>
  <si>
    <t>CORRESPONDING</t>
  </si>
  <si>
    <t>PRECEDING YEAR</t>
  </si>
  <si>
    <t>TODATE</t>
  </si>
  <si>
    <t>PERIOD</t>
  </si>
  <si>
    <t>AS AT END OF</t>
  </si>
  <si>
    <t>AS AT PRECEDING</t>
  </si>
  <si>
    <t>FINANCIAL</t>
  </si>
  <si>
    <t>YEAR END</t>
  </si>
  <si>
    <t>Net change in current assets</t>
  </si>
  <si>
    <t>Net change in current liabilities</t>
  </si>
  <si>
    <t>Gross interest income</t>
  </si>
  <si>
    <t>Gross interest expense</t>
  </si>
  <si>
    <t>(Incorporated in Malaysia - 182350-H)</t>
  </si>
  <si>
    <t>Property, Plant and Equipment</t>
  </si>
  <si>
    <t>Current Assets</t>
  </si>
  <si>
    <t>Fixed deposits</t>
  </si>
  <si>
    <t>Current Liabilities</t>
  </si>
  <si>
    <t>Deferred Taxation</t>
  </si>
  <si>
    <t xml:space="preserve">MULPHA LAND BERHAD </t>
  </si>
  <si>
    <t>gw</t>
  </si>
  <si>
    <t>depreciate</t>
  </si>
  <si>
    <t>prov</t>
  </si>
  <si>
    <t>set up off w/o</t>
  </si>
  <si>
    <t>Adjustments for :-</t>
  </si>
  <si>
    <t xml:space="preserve">gain on fa </t>
  </si>
  <si>
    <t>Non-cash items</t>
  </si>
  <si>
    <t xml:space="preserve">ret cost </t>
  </si>
  <si>
    <t>JUNE</t>
  </si>
  <si>
    <t>GAIN/LOSS ON FA</t>
  </si>
  <si>
    <t xml:space="preserve">SET UP COST </t>
  </si>
  <si>
    <t xml:space="preserve">RET COSTS </t>
  </si>
  <si>
    <t>GAIN ON FA</t>
  </si>
  <si>
    <t>Interest paid</t>
  </si>
  <si>
    <t>Cash Flow from Investing Activities</t>
  </si>
  <si>
    <t>Purchase of property, plant &amp; equipment</t>
  </si>
  <si>
    <t>Net Changes in Cash &amp; Cash Equivalents</t>
  </si>
  <si>
    <t>Share</t>
  </si>
  <si>
    <t xml:space="preserve">Share  Capital </t>
  </si>
  <si>
    <t xml:space="preserve">Shares </t>
  </si>
  <si>
    <t>Ordinary</t>
  </si>
  <si>
    <t xml:space="preserve">Irredeemable </t>
  </si>
  <si>
    <t xml:space="preserve">convertible </t>
  </si>
  <si>
    <t xml:space="preserve">preference </t>
  </si>
  <si>
    <t xml:space="preserve">shares </t>
  </si>
  <si>
    <t>SEPT</t>
  </si>
  <si>
    <t>PART A2 :</t>
  </si>
  <si>
    <t xml:space="preserve"> SUMMARY OF KEY FINANCIAL INFORMATION</t>
  </si>
  <si>
    <t>PART A3 :</t>
  </si>
  <si>
    <t>Cash &amp; Cash Equivalents at beginning of year</t>
  </si>
  <si>
    <t xml:space="preserve">fd </t>
  </si>
  <si>
    <t>Premium &amp;</t>
  </si>
  <si>
    <t xml:space="preserve"> Other Capital  </t>
  </si>
  <si>
    <t xml:space="preserve"> Reserves </t>
  </si>
  <si>
    <t xml:space="preserve">Subtotal </t>
  </si>
  <si>
    <t xml:space="preserve">Minority </t>
  </si>
  <si>
    <t>Interest</t>
  </si>
  <si>
    <t xml:space="preserve">Equity </t>
  </si>
  <si>
    <t xml:space="preserve">Assets </t>
  </si>
  <si>
    <t xml:space="preserve">Non-Current Assets </t>
  </si>
  <si>
    <t xml:space="preserve">Total Assets </t>
  </si>
  <si>
    <t xml:space="preserve">Equity and Liabilities </t>
  </si>
  <si>
    <t xml:space="preserve">Capital and  Reserves </t>
  </si>
  <si>
    <t xml:space="preserve">Total Equity </t>
  </si>
  <si>
    <t xml:space="preserve">Non - Current  Liabilities </t>
  </si>
  <si>
    <t xml:space="preserve">Trade and Other Payables </t>
  </si>
  <si>
    <t xml:space="preserve">Total Liabilities </t>
  </si>
  <si>
    <t xml:space="preserve">Total Equity and Liabilities </t>
  </si>
  <si>
    <t xml:space="preserve">Net Assets per share attributable to ordinary </t>
  </si>
  <si>
    <t>equity holders of the parent (RM)</t>
  </si>
  <si>
    <t>PART A1 : QUARTERLY REPORT</t>
  </si>
  <si>
    <t>NOTE</t>
  </si>
  <si>
    <t>IV</t>
  </si>
  <si>
    <t>II</t>
  </si>
  <si>
    <t>III</t>
  </si>
  <si>
    <t xml:space="preserve">Equity Attributable To Equity Holders of the Parent </t>
  </si>
  <si>
    <t xml:space="preserve">Land held for development </t>
  </si>
  <si>
    <t xml:space="preserve">Inventories </t>
  </si>
  <si>
    <t xml:space="preserve">holders of the parent </t>
  </si>
  <si>
    <t xml:space="preserve">Net assets per share attributable to ordinary </t>
  </si>
  <si>
    <t>AUDIT REPORT OF PRECEDING ANNUAL FINANCIAL STATEMENTS</t>
  </si>
  <si>
    <t xml:space="preserve">Segment Revenue </t>
  </si>
  <si>
    <t>CHANGES IN THE COMPOSITION OF THE GROUP</t>
  </si>
  <si>
    <t>VARIANCE FROM PROFIT FORECAST OR PROFIT GUARANTEE</t>
  </si>
  <si>
    <t xml:space="preserve">Reversal of deferred tax </t>
  </si>
  <si>
    <t>PURCHASES AND DISPOSAL OF QUOTED SECURITIES</t>
  </si>
  <si>
    <t>CHANGES IN MATERIAL LITIGATION</t>
  </si>
  <si>
    <t xml:space="preserve">BASIS OF PREPARATION </t>
  </si>
  <si>
    <t xml:space="preserve">SEASONAL OR CYCLICAL FACTORS </t>
  </si>
  <si>
    <t xml:space="preserve">CHANGES IN ESTIMATES </t>
  </si>
  <si>
    <t xml:space="preserve">PAYMENT OF DIVIDEND </t>
  </si>
  <si>
    <t xml:space="preserve">SEGMENTAL REPORTING </t>
  </si>
  <si>
    <t xml:space="preserve">Property </t>
  </si>
  <si>
    <t xml:space="preserve">Group Revenue </t>
  </si>
  <si>
    <t xml:space="preserve">Segment Results </t>
  </si>
  <si>
    <t xml:space="preserve">Investment holding &amp; Others </t>
  </si>
  <si>
    <t xml:space="preserve">VALUATION OF PROPERTY, PLANT AND EQUIPMENT </t>
  </si>
  <si>
    <t>CONTINGENT LIABILITIES / CAPITAL COMMITMENTS</t>
  </si>
  <si>
    <t xml:space="preserve">REVIEW OF PERFORMANCE </t>
  </si>
  <si>
    <t xml:space="preserve">CURRENT YEAR PROSPECTS </t>
  </si>
  <si>
    <t xml:space="preserve">TAXATION </t>
  </si>
  <si>
    <t xml:space="preserve">STATUS OF CORPORATE PROPOSALS </t>
  </si>
  <si>
    <t xml:space="preserve">DIVIDENDS </t>
  </si>
  <si>
    <t xml:space="preserve">BY ORDER OF THE BOARD </t>
  </si>
  <si>
    <t xml:space="preserve">Company Secretary </t>
  </si>
  <si>
    <t>Long Term Borrowings</t>
  </si>
  <si>
    <t>Short Term Borrowings</t>
  </si>
  <si>
    <t xml:space="preserve">  share (sen)</t>
  </si>
  <si>
    <t xml:space="preserve">Proposed/ Declared dividend per ordinary </t>
  </si>
  <si>
    <t>(a)</t>
  </si>
  <si>
    <t>(b)</t>
  </si>
  <si>
    <t xml:space="preserve">Income tax </t>
  </si>
  <si>
    <t>PART A</t>
  </si>
  <si>
    <t>CHANGES IN DEBT AND EQUITY SECURITIES</t>
  </si>
  <si>
    <t>MATERIAL EVENTS SUBSEQUENT TO THE BALANCE SHEET DATE</t>
  </si>
  <si>
    <t>PART B</t>
  </si>
  <si>
    <t>B1.</t>
  </si>
  <si>
    <t>B2.</t>
  </si>
  <si>
    <t>A1.</t>
  </si>
  <si>
    <t>A2.</t>
  </si>
  <si>
    <t>A3.</t>
  </si>
  <si>
    <t>A4.</t>
  </si>
  <si>
    <t>A5.</t>
  </si>
  <si>
    <t>A6.</t>
  </si>
  <si>
    <t>A7.</t>
  </si>
  <si>
    <t>A8.</t>
  </si>
  <si>
    <t>A9.</t>
  </si>
  <si>
    <t>A10.</t>
  </si>
  <si>
    <t>A11.</t>
  </si>
  <si>
    <t>A12.</t>
  </si>
  <si>
    <t>B3.</t>
  </si>
  <si>
    <t>B4.</t>
  </si>
  <si>
    <t>B5.</t>
  </si>
  <si>
    <t xml:space="preserve">PROFIT ON SALE OF UNQUOTED INVESTMENTS AND PROPERTIES </t>
  </si>
  <si>
    <t>B6.</t>
  </si>
  <si>
    <t>B7.</t>
  </si>
  <si>
    <t>B8.</t>
  </si>
  <si>
    <t xml:space="preserve">GROUP BORROWINGS </t>
  </si>
  <si>
    <t>Loan</t>
  </si>
  <si>
    <t>Overdraft</t>
  </si>
  <si>
    <t>B9.</t>
  </si>
  <si>
    <t>B10.</t>
  </si>
  <si>
    <t>B11.</t>
  </si>
  <si>
    <t>B12.</t>
  </si>
  <si>
    <t xml:space="preserve">Long Term  - Secured </t>
  </si>
  <si>
    <t xml:space="preserve">UNUSUAL ITEMS AFFECTING ASSETS, LIABILITIES, EQUITY, </t>
  </si>
  <si>
    <t xml:space="preserve">od </t>
  </si>
  <si>
    <t>A9</t>
  </si>
  <si>
    <t>B9</t>
  </si>
  <si>
    <t xml:space="preserve">OFF BALANCE SHEET FINANCIAL INSTRUMENTS </t>
  </si>
  <si>
    <t>B13.</t>
  </si>
  <si>
    <t>Investment properties</t>
  </si>
  <si>
    <t xml:space="preserve">Loan </t>
  </si>
  <si>
    <t>Malaysian tax expense</t>
  </si>
  <si>
    <t>COMPARISON WITH PRECEDING QUARTER'S RESULTS</t>
  </si>
  <si>
    <t xml:space="preserve">Trade and other receivables </t>
  </si>
  <si>
    <t xml:space="preserve">Goodwill </t>
  </si>
  <si>
    <t>Refurbishment of investment properties</t>
  </si>
  <si>
    <t xml:space="preserve">  - over provision of tax in respect of prior years</t>
  </si>
  <si>
    <t>to</t>
  </si>
  <si>
    <t>Profit/(Loss) for the period</t>
  </si>
  <si>
    <t xml:space="preserve">Total comprehensive income </t>
  </si>
  <si>
    <t>Cash &amp; Cash Equivalents at end of financial period</t>
  </si>
  <si>
    <t>Profit/(Loss) before tax</t>
  </si>
  <si>
    <t>Operating profit/(loss) before changes in working capital</t>
  </si>
  <si>
    <t>Cash generated from/(used in) operations</t>
  </si>
  <si>
    <t>Net cash generated from/(used in) operating activities</t>
  </si>
  <si>
    <t>Cash Flow from Financing Activity</t>
  </si>
  <si>
    <t>Net cash used in financing activity</t>
  </si>
  <si>
    <t xml:space="preserve">Tax Payable </t>
  </si>
  <si>
    <t xml:space="preserve">Profit/Loss) for the period </t>
  </si>
  <si>
    <t xml:space="preserve">Profit/(Loss) attributable to ordinary equity </t>
  </si>
  <si>
    <t>Basic earnings/(loss) per share (sen)</t>
  </si>
  <si>
    <t xml:space="preserve">  - current year </t>
  </si>
  <si>
    <t xml:space="preserve">Short Term - Secured </t>
  </si>
  <si>
    <t>EARNINGS  PER SHARE</t>
  </si>
  <si>
    <t>B5</t>
  </si>
  <si>
    <t>Net repayment of borrowings</t>
  </si>
  <si>
    <t>Profit/ (Loss) from operations</t>
  </si>
  <si>
    <t xml:space="preserve">The figures have not been audited </t>
  </si>
  <si>
    <t>Current</t>
  </si>
  <si>
    <t xml:space="preserve">Comparative </t>
  </si>
  <si>
    <t>3 MONTHS</t>
  </si>
  <si>
    <t>6 MONTHS</t>
  </si>
  <si>
    <t>Quarter</t>
  </si>
  <si>
    <t xml:space="preserve">Cumulative </t>
  </si>
  <si>
    <t>CUMULATIVE</t>
  </si>
  <si>
    <t xml:space="preserve">Ended </t>
  </si>
  <si>
    <t>Ended</t>
  </si>
  <si>
    <t>To</t>
  </si>
  <si>
    <t>TO</t>
  </si>
  <si>
    <t>31/03/2005</t>
  </si>
  <si>
    <t>30/06/2005</t>
  </si>
  <si>
    <t xml:space="preserve"> </t>
  </si>
  <si>
    <t>Operating expenses</t>
  </si>
  <si>
    <t>Other operating income</t>
  </si>
  <si>
    <t>Finance cost</t>
  </si>
  <si>
    <t>Taxation</t>
  </si>
  <si>
    <t>Attributable to :</t>
  </si>
  <si>
    <t xml:space="preserve">Equity holders of the parent </t>
  </si>
  <si>
    <t>Minority interests</t>
  </si>
  <si>
    <t xml:space="preserve">  to equity holders of the parent :-</t>
  </si>
  <si>
    <t>(i) Basic  (sen)</t>
  </si>
  <si>
    <t>B13</t>
  </si>
  <si>
    <t>Profit/(Loss) from operations</t>
  </si>
  <si>
    <t>Profit/(Loss) before taxation</t>
  </si>
  <si>
    <t>I(B)</t>
  </si>
  <si>
    <t>Other comprehensive income</t>
  </si>
  <si>
    <t xml:space="preserve">   for the period </t>
  </si>
  <si>
    <t>I(A)</t>
  </si>
  <si>
    <t>(Unaudited)</t>
  </si>
  <si>
    <t xml:space="preserve">As At </t>
  </si>
  <si>
    <t>CONDENSED CONSOLIDATED INCOME STATEMENT</t>
  </si>
  <si>
    <t>Earnings/(Loss) per share attributable</t>
  </si>
  <si>
    <t>(ii) Diluted (sen)</t>
  </si>
  <si>
    <t>CONDENSED CONSOLIDATED STATEMENT OF COMPREHENSIVE INCOME</t>
  </si>
  <si>
    <t>CONDENSED CONSOLIDATED STATEMENT OF CHANGES IN TOTAL EQUITY</t>
  </si>
  <si>
    <t xml:space="preserve">CONDENSED CONSOLIDATED STATEMENT OF FINANCIAL POSITION </t>
  </si>
  <si>
    <t>CONDENSED CONSOLIDATED STATEMENT OF CASH FLOWS</t>
  </si>
  <si>
    <t>NET INCOME OR CASH FLOWS</t>
  </si>
  <si>
    <t>&lt;---------------            Attributable to Equity Holders of the Parent              ------------------&gt;</t>
  </si>
  <si>
    <t>31.12.2010</t>
  </si>
  <si>
    <t xml:space="preserve">CASH </t>
  </si>
  <si>
    <t>Other current assets</t>
  </si>
  <si>
    <t>Tax recoverable</t>
  </si>
  <si>
    <t xml:space="preserve">Other Current Liabilities </t>
  </si>
  <si>
    <t>Deposits pledged</t>
  </si>
  <si>
    <t>PART C</t>
  </si>
  <si>
    <t>Disclosure of Realised and Unrealised Profits or Losses.</t>
  </si>
  <si>
    <t xml:space="preserve">As at </t>
  </si>
  <si>
    <t>Total retained profits of Mulpha Land Berhad and its subsidiaries:</t>
  </si>
  <si>
    <t>-</t>
  </si>
  <si>
    <t xml:space="preserve">Realised </t>
  </si>
  <si>
    <t xml:space="preserve">Unrealised </t>
  </si>
  <si>
    <t xml:space="preserve">Less: Consolidated Adjustments </t>
  </si>
  <si>
    <t>Koh Huat Lai</t>
  </si>
  <si>
    <t xml:space="preserve">(restated) </t>
  </si>
  <si>
    <t>Retained Profits/</t>
  </si>
  <si>
    <t>(Accumulated</t>
  </si>
  <si>
    <t>Losses)</t>
  </si>
  <si>
    <t xml:space="preserve">Variance </t>
  </si>
  <si>
    <t xml:space="preserve">Revenue </t>
  </si>
  <si>
    <t>Profit / (Loss) from operations</t>
  </si>
  <si>
    <t xml:space="preserve">Profit / (Loss) before taxation </t>
  </si>
  <si>
    <t xml:space="preserve">Taxation </t>
  </si>
  <si>
    <t xml:space="preserve">Minority Interests </t>
  </si>
  <si>
    <t xml:space="preserve">Profit / (Loss) for the period </t>
  </si>
  <si>
    <t xml:space="preserve">Income Statement </t>
  </si>
  <si>
    <t xml:space="preserve">Individual Period </t>
  </si>
  <si>
    <t xml:space="preserve">Current Year Quarter </t>
  </si>
  <si>
    <t xml:space="preserve">Cumulative Period </t>
  </si>
  <si>
    <t>Current Year To date</t>
  </si>
  <si>
    <t xml:space="preserve">Before the </t>
  </si>
  <si>
    <t xml:space="preserve">adoption of </t>
  </si>
  <si>
    <t>IC 15</t>
  </si>
  <si>
    <t xml:space="preserve">After the </t>
  </si>
  <si>
    <t xml:space="preserve">The adoption of IC Interpretation 15 had the following impact on the financial results as follows: </t>
  </si>
  <si>
    <t>Attributable to:</t>
  </si>
  <si>
    <t>Equity holders of the parent</t>
  </si>
  <si>
    <t>(c)</t>
  </si>
  <si>
    <t>Total comprehensive income/(loss) for the period</t>
  </si>
  <si>
    <t>Total comprehensive income for the period</t>
  </si>
  <si>
    <t>Tax paid</t>
  </si>
  <si>
    <t>Net cash generated from investing activities</t>
  </si>
  <si>
    <t>Effects of adopting IC Interpretation 15</t>
  </si>
  <si>
    <t>At beginning of year (restated)</t>
  </si>
  <si>
    <t>Balance at beginning of year, as previously stated</t>
  </si>
  <si>
    <t>Balance at beginning of year (restated)</t>
  </si>
  <si>
    <t>30.06.11</t>
  </si>
  <si>
    <t>30.06.10</t>
  </si>
  <si>
    <t xml:space="preserve">6 months </t>
  </si>
  <si>
    <t xml:space="preserve"> 30.06.2011</t>
  </si>
  <si>
    <t>30.06.2011</t>
  </si>
  <si>
    <t xml:space="preserve"> ADDITIONAL INFORMATION FOR THE FINANCIAL PERIOD  ENDED 30 JUNE 2011</t>
  </si>
  <si>
    <t>30.06.2010</t>
  </si>
  <si>
    <t>FINANCIAL QUARTER ENDED 30 JUNE  2011</t>
  </si>
  <si>
    <t xml:space="preserve"> FOR THE FINANCIAL PERIOD ENDED 30 JUNE 2011</t>
  </si>
  <si>
    <t xml:space="preserve">   6 months ended </t>
  </si>
  <si>
    <t>FINANCIAL QUARTER ENDED 30 JUNE 2011</t>
  </si>
  <si>
    <t xml:space="preserve">  6 months ended </t>
  </si>
  <si>
    <t>Total retained profits as at 30.06.2011 is analysed as follows:</t>
  </si>
  <si>
    <t xml:space="preserve">6 Months </t>
  </si>
  <si>
    <t>STATUS OF CORPORATE PROPOSALS (CONTD.)</t>
  </si>
  <si>
    <t>Period ended 30 June 2011</t>
  </si>
  <si>
    <t>Balance as at 30 June 2011</t>
  </si>
  <si>
    <t xml:space="preserve">Period ended 30 June 2010 </t>
  </si>
  <si>
    <t xml:space="preserve">Balance as at 30 June 2010 </t>
  </si>
  <si>
    <t>18 August 2011</t>
  </si>
  <si>
    <t xml:space="preserve">Profit from operations </t>
  </si>
  <si>
    <t>Quarterly report on consolidated results for the financial period ended 30 JUNE 2011.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</si>
</sst>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_);\(0.00\)"/>
    <numFmt numFmtId="173" formatCode="0.0_);\(0.0\)"/>
    <numFmt numFmtId="174" formatCode="_(* #,##0.000_);_(* \(#,##0.000\);_(* &quot;-&quot;??_);_(@_)"/>
    <numFmt numFmtId="175" formatCode="#,##0.0_);\(#,##0.0\)"/>
    <numFmt numFmtId="176" formatCode="0_);\(0\)"/>
    <numFmt numFmtId="177" formatCode="#,##0_);[Red]\(#,##0\);\-"/>
    <numFmt numFmtId="178" formatCode="_-* #,##0_-;\-* #,##0_-;_-* &quot;-&quot;??_-;_-@_-"/>
    <numFmt numFmtId="179" formatCode="mmmm\ d\,\ yyyy"/>
    <numFmt numFmtId="180" formatCode="[$-409]dddd\,\ mmmm\ dd\,\ yyyy"/>
    <numFmt numFmtId="181" formatCode="[$-409]mmmm\-yy;@"/>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809]dd\ mmmm\ yyyy;@"/>
    <numFmt numFmtId="189" formatCode="[$-809]d\ mmmm\ yyyy;@"/>
    <numFmt numFmtId="190" formatCode="#,##0_);[Red]\(#,##0\);&quot;-         &quot;"/>
    <numFmt numFmtId="191" formatCode="#,##0_);[Red]\(#,##0\);&quot;-&quot;"/>
  </numFmts>
  <fonts count="38">
    <font>
      <sz val="10"/>
      <name val="Arial"/>
      <family val="0"/>
    </font>
    <font>
      <b/>
      <sz val="12"/>
      <name val="Times New Roman"/>
      <family val="1"/>
    </font>
    <font>
      <sz val="12"/>
      <name val="Times New Roman"/>
      <family val="1"/>
    </font>
    <font>
      <sz val="13"/>
      <name val="Times New Roman"/>
      <family val="1"/>
    </font>
    <font>
      <i/>
      <sz val="12"/>
      <name val="Times New Roman"/>
      <family val="1"/>
    </font>
    <font>
      <b/>
      <sz val="12"/>
      <color indexed="12"/>
      <name val="Times New Roman"/>
      <family val="1"/>
    </font>
    <font>
      <b/>
      <sz val="14"/>
      <name val="Times New Roman"/>
      <family val="1"/>
    </font>
    <font>
      <sz val="14"/>
      <name val="Times New Roman"/>
      <family val="1"/>
    </font>
    <font>
      <sz val="8"/>
      <name val="Arial"/>
      <family val="0"/>
    </font>
    <font>
      <b/>
      <i/>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2"/>
      <color indexed="8"/>
      <name val="Garamond"/>
      <family val="1"/>
    </font>
    <font>
      <sz val="8"/>
      <color indexed="8"/>
      <name val="Times New Roman"/>
      <family val="1"/>
    </font>
    <font>
      <sz val="9"/>
      <color indexed="8"/>
      <name val="Times New Roman"/>
      <family val="1"/>
    </font>
    <font>
      <i/>
      <sz val="12"/>
      <color indexed="8"/>
      <name val="Times New Roman"/>
      <family val="1"/>
    </font>
    <font>
      <sz val="12"/>
      <name val="Arial"/>
      <family val="0"/>
    </font>
    <font>
      <vertAlign val="subscript"/>
      <sz val="12"/>
      <color indexed="8"/>
      <name val="Times New Roman"/>
      <family val="1"/>
    </font>
    <font>
      <u val="single"/>
      <sz val="10"/>
      <color indexed="12"/>
      <name val="Arial"/>
      <family val="0"/>
    </font>
    <font>
      <u val="single"/>
      <sz val="10"/>
      <color indexed="36"/>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6"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2" fillId="0" borderId="0" xfId="0" applyFont="1" applyAlignment="1">
      <alignment/>
    </xf>
    <xf numFmtId="171" fontId="2" fillId="0" borderId="0" xfId="42" applyNumberFormat="1" applyFont="1" applyAlignment="1">
      <alignment/>
    </xf>
    <xf numFmtId="171" fontId="2" fillId="0" borderId="0" xfId="0" applyNumberFormat="1" applyFont="1" applyAlignment="1">
      <alignment/>
    </xf>
    <xf numFmtId="171" fontId="2" fillId="0" borderId="0" xfId="42" applyNumberFormat="1" applyFont="1" applyBorder="1" applyAlignment="1">
      <alignment/>
    </xf>
    <xf numFmtId="171" fontId="2" fillId="0" borderId="0" xfId="42" applyNumberFormat="1" applyFont="1" applyBorder="1" applyAlignment="1">
      <alignment/>
    </xf>
    <xf numFmtId="171" fontId="2" fillId="0" borderId="0" xfId="42" applyNumberFormat="1" applyFont="1" applyAlignment="1">
      <alignment/>
    </xf>
    <xf numFmtId="43" fontId="2" fillId="0" borderId="0" xfId="42" applyNumberFormat="1" applyFont="1" applyAlignment="1">
      <alignment/>
    </xf>
    <xf numFmtId="171" fontId="1" fillId="0" borderId="0" xfId="42" applyNumberFormat="1" applyFont="1" applyAlignment="1">
      <alignment horizontal="center"/>
    </xf>
    <xf numFmtId="171" fontId="1" fillId="0" borderId="0" xfId="42" applyNumberFormat="1" applyFont="1" applyAlignment="1">
      <alignment/>
    </xf>
    <xf numFmtId="0" fontId="1" fillId="0" borderId="0" xfId="0" applyFont="1" applyAlignment="1">
      <alignment horizontal="center"/>
    </xf>
    <xf numFmtId="14" fontId="1" fillId="0" borderId="0" xfId="0" applyNumberFormat="1" applyFont="1" applyAlignment="1" quotePrefix="1">
      <alignment horizontal="center"/>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14" fontId="2" fillId="0" borderId="0" xfId="0" applyNumberFormat="1" applyFont="1" applyAlignment="1">
      <alignment/>
    </xf>
    <xf numFmtId="0" fontId="2" fillId="0" borderId="0" xfId="0" applyFont="1" applyFill="1" applyAlignment="1">
      <alignment horizontal="left"/>
    </xf>
    <xf numFmtId="0" fontId="1" fillId="0" borderId="0" xfId="0" applyFont="1" applyAlignment="1">
      <alignment horizontal="left"/>
    </xf>
    <xf numFmtId="171" fontId="3" fillId="0" borderId="0" xfId="42" applyNumberFormat="1" applyFont="1" applyFill="1" applyBorder="1" applyAlignment="1">
      <alignment/>
    </xf>
    <xf numFmtId="0" fontId="2" fillId="0" borderId="0" xfId="0" applyFont="1" applyFill="1" applyAlignment="1">
      <alignment/>
    </xf>
    <xf numFmtId="0" fontId="3"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xf>
    <xf numFmtId="0" fontId="2" fillId="0" borderId="0" xfId="0" applyFont="1" applyFill="1" applyBorder="1" applyAlignment="1">
      <alignment horizontal="center"/>
    </xf>
    <xf numFmtId="0" fontId="2" fillId="0" borderId="11" xfId="0" applyFont="1" applyFill="1" applyBorder="1" applyAlignment="1">
      <alignment/>
    </xf>
    <xf numFmtId="171" fontId="2" fillId="0" borderId="0" xfId="42" applyNumberFormat="1" applyFont="1" applyFill="1" applyBorder="1" applyAlignment="1">
      <alignment/>
    </xf>
    <xf numFmtId="0" fontId="4" fillId="0" borderId="0" xfId="0" applyFont="1" applyFill="1" applyBorder="1" applyAlignment="1">
      <alignment/>
    </xf>
    <xf numFmtId="171" fontId="2" fillId="0" borderId="11" xfId="42" applyNumberFormat="1" applyFont="1" applyFill="1" applyBorder="1" applyAlignment="1">
      <alignment/>
    </xf>
    <xf numFmtId="4" fontId="2" fillId="0" borderId="0" xfId="42" applyNumberFormat="1" applyFont="1" applyFill="1" applyBorder="1" applyAlignment="1">
      <alignment/>
    </xf>
    <xf numFmtId="0" fontId="5" fillId="0" borderId="0" xfId="0" applyFont="1" applyFill="1" applyBorder="1" applyAlignment="1">
      <alignment horizontal="center"/>
    </xf>
    <xf numFmtId="178" fontId="2" fillId="0" borderId="0" xfId="42" applyNumberFormat="1" applyFont="1" applyFill="1" applyBorder="1" applyAlignment="1">
      <alignment/>
    </xf>
    <xf numFmtId="0" fontId="3" fillId="0" borderId="0" xfId="0" applyFont="1" applyBorder="1" applyAlignment="1">
      <alignment/>
    </xf>
    <xf numFmtId="0" fontId="1" fillId="0" borderId="0" xfId="0" applyFont="1" applyBorder="1" applyAlignment="1">
      <alignment/>
    </xf>
    <xf numFmtId="171" fontId="2" fillId="0" borderId="12" xfId="42" applyNumberFormat="1" applyFont="1" applyFill="1" applyBorder="1" applyAlignment="1">
      <alignment/>
    </xf>
    <xf numFmtId="0" fontId="6" fillId="0" borderId="0" xfId="0" applyFont="1" applyAlignment="1">
      <alignment horizontal="left"/>
    </xf>
    <xf numFmtId="0" fontId="2" fillId="0" borderId="11" xfId="0" applyFont="1" applyBorder="1" applyAlignment="1">
      <alignment/>
    </xf>
    <xf numFmtId="178" fontId="2" fillId="0" borderId="0" xfId="42" applyNumberFormat="1" applyFont="1" applyFill="1" applyBorder="1" applyAlignment="1">
      <alignment horizontal="center"/>
    </xf>
    <xf numFmtId="171" fontId="2" fillId="0" borderId="13" xfId="42" applyNumberFormat="1" applyFont="1" applyFill="1" applyBorder="1" applyAlignment="1">
      <alignment/>
    </xf>
    <xf numFmtId="0" fontId="2" fillId="0" borderId="0" xfId="0" applyFont="1" applyAlignment="1">
      <alignment horizontal="left"/>
    </xf>
    <xf numFmtId="0" fontId="1" fillId="0" borderId="0" xfId="0" applyFont="1" applyAlignment="1">
      <alignment/>
    </xf>
    <xf numFmtId="0" fontId="6" fillId="0" borderId="0" xfId="0" applyFont="1" applyAlignment="1">
      <alignment/>
    </xf>
    <xf numFmtId="0" fontId="4" fillId="0" borderId="0" xfId="0" applyFont="1" applyBorder="1" applyAlignment="1">
      <alignment/>
    </xf>
    <xf numFmtId="171" fontId="2" fillId="0" borderId="14" xfId="42" applyNumberFormat="1" applyFont="1" applyFill="1" applyBorder="1" applyAlignment="1">
      <alignment/>
    </xf>
    <xf numFmtId="171" fontId="2" fillId="0" borderId="0" xfId="0" applyNumberFormat="1" applyFont="1" applyFill="1" applyBorder="1" applyAlignment="1">
      <alignment/>
    </xf>
    <xf numFmtId="0" fontId="7" fillId="0" borderId="0" xfId="0" applyFont="1" applyAlignment="1">
      <alignment/>
    </xf>
    <xf numFmtId="0" fontId="1" fillId="0" borderId="0" xfId="0" applyFont="1" applyBorder="1" applyAlignment="1">
      <alignment horizontal="center"/>
    </xf>
    <xf numFmtId="171" fontId="2" fillId="0" borderId="0" xfId="42" applyNumberFormat="1" applyFont="1" applyFill="1" applyBorder="1" applyAlignment="1">
      <alignment horizontal="center"/>
    </xf>
    <xf numFmtId="0" fontId="1" fillId="0" borderId="11" xfId="0" applyFont="1" applyFill="1" applyBorder="1" applyAlignment="1">
      <alignment horizontal="center"/>
    </xf>
    <xf numFmtId="0" fontId="7" fillId="0" borderId="0" xfId="0" applyFont="1" applyFill="1" applyBorder="1" applyAlignment="1">
      <alignment/>
    </xf>
    <xf numFmtId="0" fontId="7" fillId="0" borderId="0" xfId="0" applyFont="1" applyFill="1" applyBorder="1" applyAlignment="1">
      <alignment horizontal="center"/>
    </xf>
    <xf numFmtId="0" fontId="6" fillId="0" borderId="0" xfId="0" applyFont="1" applyFill="1" applyBorder="1" applyAlignment="1">
      <alignment/>
    </xf>
    <xf numFmtId="0" fontId="9" fillId="0" borderId="0" xfId="0" applyFont="1" applyFill="1" applyBorder="1" applyAlignment="1">
      <alignment/>
    </xf>
    <xf numFmtId="15" fontId="1" fillId="0" borderId="0" xfId="0" applyNumberFormat="1" applyFont="1" applyFill="1" applyBorder="1" applyAlignment="1" quotePrefix="1">
      <alignment horizontal="center"/>
    </xf>
    <xf numFmtId="0" fontId="2" fillId="0" borderId="0" xfId="0" applyFont="1" applyFill="1" applyBorder="1" applyAlignment="1">
      <alignment/>
    </xf>
    <xf numFmtId="4" fontId="2" fillId="0" borderId="14" xfId="42" applyNumberFormat="1" applyFont="1" applyFill="1" applyBorder="1" applyAlignment="1">
      <alignment/>
    </xf>
    <xf numFmtId="0" fontId="2" fillId="0" borderId="0" xfId="0" applyFont="1" applyBorder="1" applyAlignment="1" quotePrefix="1">
      <alignment/>
    </xf>
    <xf numFmtId="0" fontId="2" fillId="0" borderId="0" xfId="0" applyFont="1" applyAlignment="1" quotePrefix="1">
      <alignment/>
    </xf>
    <xf numFmtId="0" fontId="1" fillId="0" borderId="0" xfId="0" applyFont="1" applyFill="1" applyAlignment="1">
      <alignment vertical="center"/>
    </xf>
    <xf numFmtId="171" fontId="2" fillId="0" borderId="10" xfId="42" applyNumberFormat="1" applyFont="1" applyFill="1" applyBorder="1" applyAlignment="1">
      <alignment/>
    </xf>
    <xf numFmtId="171" fontId="2" fillId="0" borderId="11" xfId="42" applyNumberFormat="1" applyFont="1" applyBorder="1" applyAlignment="1">
      <alignment/>
    </xf>
    <xf numFmtId="0" fontId="1" fillId="0" borderId="10" xfId="0" applyFont="1" applyBorder="1" applyAlignment="1">
      <alignment/>
    </xf>
    <xf numFmtId="171" fontId="2" fillId="0" borderId="10" xfId="42" applyNumberFormat="1" applyFont="1" applyBorder="1" applyAlignment="1">
      <alignment/>
    </xf>
    <xf numFmtId="41" fontId="2" fillId="0" borderId="10" xfId="0" applyNumberFormat="1" applyFont="1" applyBorder="1" applyAlignment="1">
      <alignment/>
    </xf>
    <xf numFmtId="0" fontId="10" fillId="0" borderId="0" xfId="0" applyFont="1" applyAlignment="1">
      <alignment horizontal="left"/>
    </xf>
    <xf numFmtId="171" fontId="2" fillId="0" borderId="10" xfId="0" applyNumberFormat="1" applyFont="1" applyBorder="1" applyAlignment="1">
      <alignment/>
    </xf>
    <xf numFmtId="0" fontId="2" fillId="0" borderId="0" xfId="0" applyFont="1" applyAlignment="1" quotePrefix="1">
      <alignment horizontal="left"/>
    </xf>
    <xf numFmtId="0" fontId="2" fillId="0" borderId="11" xfId="0" applyFont="1" applyBorder="1" applyAlignment="1">
      <alignment horizontal="left"/>
    </xf>
    <xf numFmtId="0" fontId="1" fillId="0" borderId="0" xfId="0" applyFont="1" applyBorder="1" applyAlignment="1">
      <alignment horizontal="left"/>
    </xf>
    <xf numFmtId="0" fontId="1" fillId="0" borderId="11" xfId="0" applyFont="1" applyBorder="1" applyAlignment="1">
      <alignment/>
    </xf>
    <xf numFmtId="0" fontId="1" fillId="0" borderId="0" xfId="0" applyFont="1" applyBorder="1" applyAlignment="1">
      <alignment/>
    </xf>
    <xf numFmtId="0" fontId="2" fillId="0" borderId="0" xfId="0" applyFont="1" applyBorder="1" applyAlignment="1">
      <alignment horizontal="left"/>
    </xf>
    <xf numFmtId="41" fontId="2" fillId="0" borderId="0" xfId="0" applyNumberFormat="1" applyFont="1" applyAlignment="1">
      <alignment horizontal="right"/>
    </xf>
    <xf numFmtId="41" fontId="2" fillId="0" borderId="0" xfId="0" applyNumberFormat="1" applyFont="1" applyBorder="1" applyAlignment="1">
      <alignment/>
    </xf>
    <xf numFmtId="171" fontId="2" fillId="0" borderId="0" xfId="42" applyNumberFormat="1" applyFont="1" applyAlignment="1">
      <alignment horizontal="right"/>
    </xf>
    <xf numFmtId="189" fontId="1" fillId="0" borderId="0" xfId="0" applyNumberFormat="1" applyFont="1" applyAlignment="1" quotePrefix="1">
      <alignment/>
    </xf>
    <xf numFmtId="171" fontId="2" fillId="0" borderId="0" xfId="42" applyNumberFormat="1" applyFont="1" applyFill="1" applyAlignment="1">
      <alignment/>
    </xf>
    <xf numFmtId="0" fontId="2" fillId="24"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49" fontId="1" fillId="0" borderId="0" xfId="0" applyNumberFormat="1" applyFont="1" applyBorder="1" applyAlignment="1">
      <alignment/>
    </xf>
    <xf numFmtId="49" fontId="2" fillId="0" borderId="0" xfId="0" applyNumberFormat="1" applyFont="1" applyBorder="1" applyAlignment="1">
      <alignment/>
    </xf>
    <xf numFmtId="15" fontId="1" fillId="0" borderId="0" xfId="0" applyNumberFormat="1" applyFont="1" applyAlignment="1">
      <alignment/>
    </xf>
    <xf numFmtId="15" fontId="1" fillId="0" borderId="0" xfId="0" applyNumberFormat="1" applyFont="1" applyAlignment="1" quotePrefix="1">
      <alignment/>
    </xf>
    <xf numFmtId="0" fontId="1" fillId="0" borderId="0" xfId="0" applyFont="1" applyAlignment="1" quotePrefix="1">
      <alignment horizontal="center"/>
    </xf>
    <xf numFmtId="171" fontId="2" fillId="0" borderId="11" xfId="42" applyNumberFormat="1" applyFont="1" applyBorder="1" applyAlignment="1">
      <alignment/>
    </xf>
    <xf numFmtId="171" fontId="3" fillId="0" borderId="11" xfId="42" applyNumberFormat="1" applyFont="1" applyFill="1" applyBorder="1" applyAlignment="1">
      <alignment/>
    </xf>
    <xf numFmtId="0" fontId="2" fillId="0" borderId="0" xfId="0" applyFont="1" applyAlignment="1">
      <alignment horizontal="center"/>
    </xf>
    <xf numFmtId="171" fontId="2" fillId="0" borderId="13" xfId="42" applyNumberFormat="1" applyFont="1" applyBorder="1" applyAlignment="1">
      <alignment/>
    </xf>
    <xf numFmtId="171" fontId="2" fillId="0" borderId="15" xfId="42" applyNumberFormat="1" applyFont="1" applyBorder="1" applyAlignment="1">
      <alignment/>
    </xf>
    <xf numFmtId="0" fontId="2" fillId="0" borderId="0" xfId="0" applyFont="1" applyBorder="1" applyAlignment="1">
      <alignment/>
    </xf>
    <xf numFmtId="0" fontId="2" fillId="0" borderId="0" xfId="0" applyFont="1" applyAlignment="1">
      <alignment horizontal="right"/>
    </xf>
    <xf numFmtId="172" fontId="2" fillId="0" borderId="13" xfId="0" applyNumberFormat="1" applyFont="1" applyBorder="1" applyAlignment="1">
      <alignment/>
    </xf>
    <xf numFmtId="172" fontId="2" fillId="0" borderId="0" xfId="0" applyNumberFormat="1" applyFont="1" applyBorder="1" applyAlignment="1">
      <alignment/>
    </xf>
    <xf numFmtId="10" fontId="2" fillId="0" borderId="0" xfId="0" applyNumberFormat="1" applyFont="1" applyBorder="1" applyAlignment="1">
      <alignment/>
    </xf>
    <xf numFmtId="0" fontId="2" fillId="0" borderId="0" xfId="0" applyFont="1" applyAlignment="1" quotePrefix="1">
      <alignment/>
    </xf>
    <xf numFmtId="10" fontId="2" fillId="0" borderId="0" xfId="0" applyNumberFormat="1" applyFont="1" applyAlignment="1">
      <alignment/>
    </xf>
    <xf numFmtId="15" fontId="1" fillId="0" borderId="0" xfId="0" applyNumberFormat="1" applyFont="1" applyFill="1" applyBorder="1" applyAlignment="1">
      <alignment horizontal="center"/>
    </xf>
    <xf numFmtId="171" fontId="2" fillId="0" borderId="0" xfId="0" applyNumberFormat="1" applyFont="1" applyBorder="1" applyAlignment="1">
      <alignment/>
    </xf>
    <xf numFmtId="0" fontId="2" fillId="0" borderId="0" xfId="0" applyFont="1" applyAlignment="1" quotePrefix="1">
      <alignment horizontal="center"/>
    </xf>
    <xf numFmtId="0" fontId="1" fillId="0" borderId="0" xfId="0" applyFont="1" applyBorder="1" applyAlignment="1">
      <alignment horizontal="right"/>
    </xf>
    <xf numFmtId="0" fontId="1" fillId="0" borderId="0" xfId="0" applyFont="1" applyBorder="1" applyAlignment="1" quotePrefix="1">
      <alignment horizontal="right"/>
    </xf>
    <xf numFmtId="171" fontId="2" fillId="0" borderId="13" xfId="42" applyNumberFormat="1" applyFont="1" applyBorder="1" applyAlignment="1">
      <alignment/>
    </xf>
    <xf numFmtId="178" fontId="2" fillId="0" borderId="11" xfId="42" applyNumberFormat="1" applyFont="1" applyFill="1" applyBorder="1" applyAlignment="1">
      <alignment/>
    </xf>
    <xf numFmtId="171" fontId="2" fillId="0" borderId="11" xfId="42" applyNumberFormat="1" applyFont="1" applyFill="1" applyBorder="1" applyAlignment="1">
      <alignment horizontal="center"/>
    </xf>
    <xf numFmtId="171" fontId="2" fillId="0" borderId="16" xfId="0" applyNumberFormat="1" applyFont="1" applyBorder="1" applyAlignment="1">
      <alignment/>
    </xf>
    <xf numFmtId="14" fontId="2" fillId="0" borderId="0" xfId="0" applyNumberFormat="1" applyFont="1" applyAlignment="1" quotePrefix="1">
      <alignment horizontal="center"/>
    </xf>
    <xf numFmtId="0" fontId="2" fillId="0" borderId="11" xfId="0" applyFont="1" applyBorder="1" applyAlignment="1">
      <alignment horizontal="center"/>
    </xf>
    <xf numFmtId="0" fontId="10" fillId="0" borderId="0" xfId="0" applyFont="1" applyAlignment="1">
      <alignment horizontal="center"/>
    </xf>
    <xf numFmtId="0" fontId="1" fillId="0" borderId="0" xfId="0" applyFont="1" applyBorder="1" applyAlignment="1" quotePrefix="1">
      <alignment/>
    </xf>
    <xf numFmtId="178" fontId="2" fillId="0" borderId="11" xfId="42" applyNumberFormat="1" applyFont="1" applyFill="1" applyBorder="1" applyAlignment="1">
      <alignment horizontal="center"/>
    </xf>
    <xf numFmtId="0" fontId="34" fillId="0" borderId="0" xfId="0" applyFont="1" applyAlignment="1">
      <alignment/>
    </xf>
    <xf numFmtId="172" fontId="2" fillId="0" borderId="13" xfId="0" applyNumberFormat="1" applyFont="1" applyFill="1" applyBorder="1" applyAlignment="1">
      <alignment/>
    </xf>
    <xf numFmtId="172" fontId="2" fillId="0" borderId="0" xfId="0" applyNumberFormat="1" applyFont="1" applyFill="1" applyBorder="1" applyAlignment="1">
      <alignment/>
    </xf>
    <xf numFmtId="41" fontId="2" fillId="0" borderId="11" xfId="0" applyNumberFormat="1" applyFont="1" applyFill="1" applyBorder="1" applyAlignment="1">
      <alignment/>
    </xf>
    <xf numFmtId="171" fontId="2" fillId="0" borderId="0" xfId="0" applyNumberFormat="1" applyFont="1" applyFill="1" applyAlignment="1">
      <alignment/>
    </xf>
    <xf numFmtId="43" fontId="2" fillId="0" borderId="0" xfId="42" applyFont="1" applyFill="1" applyAlignment="1">
      <alignment/>
    </xf>
    <xf numFmtId="43" fontId="2" fillId="0" borderId="0" xfId="42" applyNumberFormat="1" applyFont="1" applyFill="1" applyAlignment="1">
      <alignment/>
    </xf>
    <xf numFmtId="0" fontId="2" fillId="0" borderId="17" xfId="0" applyFont="1" applyFill="1" applyBorder="1" applyAlignment="1">
      <alignment horizontal="center"/>
    </xf>
    <xf numFmtId="14" fontId="2" fillId="0" borderId="17" xfId="0" applyNumberFormat="1" applyFont="1" applyFill="1" applyBorder="1" applyAlignment="1">
      <alignment horizontal="center"/>
    </xf>
    <xf numFmtId="0" fontId="2" fillId="0" borderId="18" xfId="0" applyFont="1" applyFill="1" applyBorder="1" applyAlignment="1">
      <alignment horizontal="center"/>
    </xf>
    <xf numFmtId="0" fontId="2" fillId="0" borderId="18" xfId="0" applyFont="1" applyFill="1" applyBorder="1" applyAlignment="1">
      <alignment/>
    </xf>
    <xf numFmtId="171" fontId="2" fillId="0" borderId="19" xfId="42" applyNumberFormat="1" applyFont="1" applyFill="1" applyBorder="1" applyAlignment="1">
      <alignment/>
    </xf>
    <xf numFmtId="171" fontId="2" fillId="0" borderId="18" xfId="42" applyNumberFormat="1" applyFont="1" applyFill="1" applyBorder="1" applyAlignment="1">
      <alignment/>
    </xf>
    <xf numFmtId="171" fontId="2" fillId="0" borderId="20" xfId="42" applyNumberFormat="1" applyFont="1" applyFill="1" applyBorder="1" applyAlignment="1">
      <alignment/>
    </xf>
    <xf numFmtId="171" fontId="2" fillId="0" borderId="21" xfId="42" applyNumberFormat="1" applyFont="1" applyFill="1" applyBorder="1" applyAlignment="1">
      <alignment/>
    </xf>
    <xf numFmtId="0" fontId="1" fillId="0" borderId="0" xfId="0" applyFont="1" applyFill="1" applyBorder="1" applyAlignment="1">
      <alignment horizontal="center"/>
    </xf>
    <xf numFmtId="0" fontId="1" fillId="0" borderId="0" xfId="0" applyFont="1" applyAlignment="1">
      <alignment horizontal="center"/>
    </xf>
    <xf numFmtId="0" fontId="2" fillId="0" borderId="0" xfId="0" applyFont="1" applyAlignment="1">
      <alignment horizontal="right"/>
    </xf>
    <xf numFmtId="0" fontId="2" fillId="0" borderId="0" xfId="0" applyFont="1" applyAlignment="1" quotePrefix="1">
      <alignment horizontal="right"/>
    </xf>
    <xf numFmtId="0" fontId="1" fillId="0" borderId="0" xfId="0" applyFont="1" applyAlignment="1">
      <alignment horizontal="right"/>
    </xf>
    <xf numFmtId="0" fontId="2" fillId="0" borderId="22" xfId="0" applyFont="1" applyFill="1" applyBorder="1" applyAlignment="1">
      <alignment horizontal="center"/>
    </xf>
    <xf numFmtId="0" fontId="2" fillId="0" borderId="23" xfId="0" applyFont="1" applyFill="1" applyBorder="1" applyAlignment="1">
      <alignment horizontal="center"/>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15" xfId="0" applyFont="1" applyFill="1" applyBorder="1" applyAlignment="1">
      <alignment horizontal="center"/>
    </xf>
    <xf numFmtId="0" fontId="2" fillId="0" borderId="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914400</xdr:colOff>
      <xdr:row>0</xdr:row>
      <xdr:rowOff>0</xdr:rowOff>
    </xdr:to>
    <xdr:sp>
      <xdr:nvSpPr>
        <xdr:cNvPr id="1"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3"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4"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5"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oneCellAnchor>
    <xdr:from>
      <xdr:col>0</xdr:col>
      <xdr:colOff>28575</xdr:colOff>
      <xdr:row>46</xdr:row>
      <xdr:rowOff>38100</xdr:rowOff>
    </xdr:from>
    <xdr:ext cx="6467475" cy="1171575"/>
    <xdr:sp>
      <xdr:nvSpPr>
        <xdr:cNvPr id="6" name="TextBox 18"/>
        <xdr:cNvSpPr txBox="1">
          <a:spLocks noChangeArrowheads="1"/>
        </xdr:cNvSpPr>
      </xdr:nvSpPr>
      <xdr:spPr>
        <a:xfrm>
          <a:off x="28575" y="8867775"/>
          <a:ext cx="6467475" cy="117157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Income Statement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180</xdr:row>
      <xdr:rowOff>9525</xdr:rowOff>
    </xdr:from>
    <xdr:to>
      <xdr:col>9</xdr:col>
      <xdr:colOff>914400</xdr:colOff>
      <xdr:row>180</xdr:row>
      <xdr:rowOff>9525</xdr:rowOff>
    </xdr:to>
    <xdr:sp>
      <xdr:nvSpPr>
        <xdr:cNvPr id="1" name="Text 184"/>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180</xdr:row>
      <xdr:rowOff>9525</xdr:rowOff>
    </xdr:from>
    <xdr:to>
      <xdr:col>10</xdr:col>
      <xdr:colOff>9525</xdr:colOff>
      <xdr:row>180</xdr:row>
      <xdr:rowOff>9525</xdr:rowOff>
    </xdr:to>
    <xdr:sp>
      <xdr:nvSpPr>
        <xdr:cNvPr id="2" name="Text 189"/>
        <xdr:cNvSpPr txBox="1">
          <a:spLocks noChangeArrowheads="1"/>
        </xdr:cNvSpPr>
      </xdr:nvSpPr>
      <xdr:spPr>
        <a:xfrm>
          <a:off x="0" y="30051375"/>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201</xdr:row>
      <xdr:rowOff>152400</xdr:rowOff>
    </xdr:from>
    <xdr:to>
      <xdr:col>9</xdr:col>
      <xdr:colOff>914400</xdr:colOff>
      <xdr:row>201</xdr:row>
      <xdr:rowOff>152400</xdr:rowOff>
    </xdr:to>
    <xdr:sp>
      <xdr:nvSpPr>
        <xdr:cNvPr id="3" name="Text 181"/>
        <xdr:cNvSpPr txBox="1">
          <a:spLocks noChangeArrowheads="1"/>
        </xdr:cNvSpPr>
      </xdr:nvSpPr>
      <xdr:spPr>
        <a:xfrm>
          <a:off x="19050" y="33594675"/>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200</xdr:row>
      <xdr:rowOff>161925</xdr:rowOff>
    </xdr:from>
    <xdr:to>
      <xdr:col>9</xdr:col>
      <xdr:colOff>914400</xdr:colOff>
      <xdr:row>200</xdr:row>
      <xdr:rowOff>161925</xdr:rowOff>
    </xdr:to>
    <xdr:sp>
      <xdr:nvSpPr>
        <xdr:cNvPr id="4" name="Text 181"/>
        <xdr:cNvSpPr txBox="1">
          <a:spLocks noChangeArrowheads="1"/>
        </xdr:cNvSpPr>
      </xdr:nvSpPr>
      <xdr:spPr>
        <a:xfrm>
          <a:off x="0" y="33442275"/>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9525</xdr:colOff>
      <xdr:row>173</xdr:row>
      <xdr:rowOff>104775</xdr:rowOff>
    </xdr:from>
    <xdr:to>
      <xdr:col>11</xdr:col>
      <xdr:colOff>1009650</xdr:colOff>
      <xdr:row>179</xdr:row>
      <xdr:rowOff>142875</xdr:rowOff>
    </xdr:to>
    <xdr:sp>
      <xdr:nvSpPr>
        <xdr:cNvPr id="5" name="Text Box 6"/>
        <xdr:cNvSpPr txBox="1">
          <a:spLocks noChangeArrowheads="1"/>
        </xdr:cNvSpPr>
      </xdr:nvSpPr>
      <xdr:spPr>
        <a:xfrm>
          <a:off x="9525" y="29013150"/>
          <a:ext cx="6496050" cy="1009650"/>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Times New Roman"/>
              <a:ea typeface="Times New Roman"/>
              <a:cs typeface="Times New Roman"/>
            </a:rPr>
            <a:t>*   Delete where inappropriate
</a:t>
          </a:r>
          <a:r>
            <a:rPr lang="en-US" cap="none" sz="9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900" b="0" i="0" u="none" baseline="0">
              <a:solidFill>
                <a:srgbClr val="000000"/>
              </a:solidFill>
              <a:latin typeface="Times New Roman"/>
              <a:ea typeface="Times New Roman"/>
              <a:cs typeface="Times New Roman"/>
            </a:rPr>
            <a:t>
</a:t>
          </a:r>
          <a:r>
            <a:rPr lang="en-US" cap="none" sz="9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9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a:t>
          </a:r>
          <a:r>
            <a:rPr lang="en-US" cap="none" sz="900" b="0" i="0" u="none" baseline="0">
              <a:solidFill>
                <a:srgbClr val="000000"/>
              </a:solidFill>
              <a:latin typeface="Times New Roman"/>
              <a:ea typeface="Times New Roman"/>
              <a:cs typeface="Times New Roman"/>
            </a:rPr>
            <a:t>                  or incidence. 
</a:t>
          </a:r>
        </a:p>
      </xdr:txBody>
    </xdr:sp>
    <xdr:clientData/>
  </xdr:twoCellAnchor>
  <xdr:twoCellAnchor>
    <xdr:from>
      <xdr:col>0</xdr:col>
      <xdr:colOff>19050</xdr:colOff>
      <xdr:row>306</xdr:row>
      <xdr:rowOff>19050</xdr:rowOff>
    </xdr:from>
    <xdr:to>
      <xdr:col>11</xdr:col>
      <xdr:colOff>1009650</xdr:colOff>
      <xdr:row>310</xdr:row>
      <xdr:rowOff>133350</xdr:rowOff>
    </xdr:to>
    <xdr:sp>
      <xdr:nvSpPr>
        <xdr:cNvPr id="6" name="Text Box 7"/>
        <xdr:cNvSpPr txBox="1">
          <a:spLocks noChangeArrowheads="1"/>
        </xdr:cNvSpPr>
      </xdr:nvSpPr>
      <xdr:spPr>
        <a:xfrm>
          <a:off x="19050" y="50463450"/>
          <a:ext cx="6486525" cy="7620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5</xdr:col>
      <xdr:colOff>771525</xdr:colOff>
      <xdr:row>205</xdr:row>
      <xdr:rowOff>19050</xdr:rowOff>
    </xdr:from>
    <xdr:to>
      <xdr:col>6</xdr:col>
      <xdr:colOff>28575</xdr:colOff>
      <xdr:row>210</xdr:row>
      <xdr:rowOff>47625</xdr:rowOff>
    </xdr:to>
    <xdr:sp>
      <xdr:nvSpPr>
        <xdr:cNvPr id="7" name="Text Box 8"/>
        <xdr:cNvSpPr txBox="1">
          <a:spLocks noChangeArrowheads="1"/>
        </xdr:cNvSpPr>
      </xdr:nvSpPr>
      <xdr:spPr>
        <a:xfrm>
          <a:off x="43624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5</xdr:col>
      <xdr:colOff>771525</xdr:colOff>
      <xdr:row>212</xdr:row>
      <xdr:rowOff>19050</xdr:rowOff>
    </xdr:from>
    <xdr:to>
      <xdr:col>6</xdr:col>
      <xdr:colOff>28575</xdr:colOff>
      <xdr:row>216</xdr:row>
      <xdr:rowOff>57150</xdr:rowOff>
    </xdr:to>
    <xdr:sp>
      <xdr:nvSpPr>
        <xdr:cNvPr id="8" name="Text Box 10"/>
        <xdr:cNvSpPr txBox="1">
          <a:spLocks noChangeArrowheads="1"/>
        </xdr:cNvSpPr>
      </xdr:nvSpPr>
      <xdr:spPr>
        <a:xfrm>
          <a:off x="4362450" y="35242500"/>
          <a:ext cx="17145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205</xdr:row>
      <xdr:rowOff>19050</xdr:rowOff>
    </xdr:from>
    <xdr:to>
      <xdr:col>8</xdr:col>
      <xdr:colOff>19050</xdr:colOff>
      <xdr:row>210</xdr:row>
      <xdr:rowOff>47625</xdr:rowOff>
    </xdr:to>
    <xdr:sp>
      <xdr:nvSpPr>
        <xdr:cNvPr id="9" name="Text Box 11"/>
        <xdr:cNvSpPr txBox="1">
          <a:spLocks noChangeArrowheads="1"/>
        </xdr:cNvSpPr>
      </xdr:nvSpPr>
      <xdr:spPr>
        <a:xfrm>
          <a:off x="5353050" y="34109025"/>
          <a:ext cx="1714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781050</xdr:colOff>
      <xdr:row>205</xdr:row>
      <xdr:rowOff>19050</xdr:rowOff>
    </xdr:from>
    <xdr:to>
      <xdr:col>10</xdr:col>
      <xdr:colOff>38100</xdr:colOff>
      <xdr:row>210</xdr:row>
      <xdr:rowOff>47625</xdr:rowOff>
    </xdr:to>
    <xdr:sp>
      <xdr:nvSpPr>
        <xdr:cNvPr id="10" name="Text Box 12"/>
        <xdr:cNvSpPr txBox="1">
          <a:spLocks noChangeArrowheads="1"/>
        </xdr:cNvSpPr>
      </xdr:nvSpPr>
      <xdr:spPr>
        <a:xfrm>
          <a:off x="6372225" y="34109025"/>
          <a:ext cx="133350" cy="8382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205</xdr:row>
      <xdr:rowOff>19050</xdr:rowOff>
    </xdr:from>
    <xdr:to>
      <xdr:col>12</xdr:col>
      <xdr:colOff>0</xdr:colOff>
      <xdr:row>210</xdr:row>
      <xdr:rowOff>28575</xdr:rowOff>
    </xdr:to>
    <xdr:sp>
      <xdr:nvSpPr>
        <xdr:cNvPr id="11" name="Text Box 13"/>
        <xdr:cNvSpPr txBox="1">
          <a:spLocks noChangeArrowheads="1"/>
        </xdr:cNvSpPr>
      </xdr:nvSpPr>
      <xdr:spPr>
        <a:xfrm>
          <a:off x="6505575" y="34109025"/>
          <a:ext cx="0" cy="81915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7</xdr:col>
      <xdr:colOff>762000</xdr:colOff>
      <xdr:row>212</xdr:row>
      <xdr:rowOff>19050</xdr:rowOff>
    </xdr:from>
    <xdr:to>
      <xdr:col>8</xdr:col>
      <xdr:colOff>19050</xdr:colOff>
      <xdr:row>216</xdr:row>
      <xdr:rowOff>47625</xdr:rowOff>
    </xdr:to>
    <xdr:sp>
      <xdr:nvSpPr>
        <xdr:cNvPr id="12" name="Text Box 14"/>
        <xdr:cNvSpPr txBox="1">
          <a:spLocks noChangeArrowheads="1"/>
        </xdr:cNvSpPr>
      </xdr:nvSpPr>
      <xdr:spPr>
        <a:xfrm>
          <a:off x="5353050" y="35242500"/>
          <a:ext cx="171450" cy="676275"/>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9</xdr:col>
      <xdr:colOff>762000</xdr:colOff>
      <xdr:row>212</xdr:row>
      <xdr:rowOff>19050</xdr:rowOff>
    </xdr:from>
    <xdr:to>
      <xdr:col>10</xdr:col>
      <xdr:colOff>19050</xdr:colOff>
      <xdr:row>216</xdr:row>
      <xdr:rowOff>57150</xdr:rowOff>
    </xdr:to>
    <xdr:sp>
      <xdr:nvSpPr>
        <xdr:cNvPr id="13" name="Text Box 15"/>
        <xdr:cNvSpPr txBox="1">
          <a:spLocks noChangeArrowheads="1"/>
        </xdr:cNvSpPr>
      </xdr:nvSpPr>
      <xdr:spPr>
        <a:xfrm>
          <a:off x="6353175" y="35242500"/>
          <a:ext cx="15240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11</xdr:col>
      <xdr:colOff>742950</xdr:colOff>
      <xdr:row>212</xdr:row>
      <xdr:rowOff>19050</xdr:rowOff>
    </xdr:from>
    <xdr:to>
      <xdr:col>12</xdr:col>
      <xdr:colOff>0</xdr:colOff>
      <xdr:row>216</xdr:row>
      <xdr:rowOff>57150</xdr:rowOff>
    </xdr:to>
    <xdr:sp>
      <xdr:nvSpPr>
        <xdr:cNvPr id="14" name="Text Box 16"/>
        <xdr:cNvSpPr txBox="1">
          <a:spLocks noChangeArrowheads="1"/>
        </xdr:cNvSpPr>
      </xdr:nvSpPr>
      <xdr:spPr>
        <a:xfrm>
          <a:off x="6505575" y="35242500"/>
          <a:ext cx="0" cy="685800"/>
        </a:xfrm>
        <a:prstGeom prst="rect">
          <a:avLst/>
        </a:prstGeom>
        <a:no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sen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sen
</a:t>
          </a:r>
          <a:r>
            <a:rPr lang="en-US" cap="none" sz="1200" b="1" i="0" u="none" baseline="0">
              <a:solidFill>
                <a:srgbClr val="000000"/>
              </a:solidFill>
              <a:latin typeface="Times New Roman"/>
              <a:ea typeface="Times New Roman"/>
              <a:cs typeface="Times New Roman"/>
            </a:rPr>
            <a:t>sen</a:t>
          </a:r>
        </a:p>
      </xdr:txBody>
    </xdr:sp>
    <xdr:clientData/>
  </xdr:twoCellAnchor>
  <xdr:twoCellAnchor>
    <xdr:from>
      <xdr:col>0</xdr:col>
      <xdr:colOff>28575</xdr:colOff>
      <xdr:row>238</xdr:row>
      <xdr:rowOff>57150</xdr:rowOff>
    </xdr:from>
    <xdr:to>
      <xdr:col>11</xdr:col>
      <xdr:colOff>1019175</xdr:colOff>
      <xdr:row>244</xdr:row>
      <xdr:rowOff>142875</xdr:rowOff>
    </xdr:to>
    <xdr:sp>
      <xdr:nvSpPr>
        <xdr:cNvPr id="15" name="Text Box 18"/>
        <xdr:cNvSpPr txBox="1">
          <a:spLocks noChangeArrowheads="1"/>
        </xdr:cNvSpPr>
      </xdr:nvSpPr>
      <xdr:spPr>
        <a:xfrm>
          <a:off x="28575" y="39490650"/>
          <a:ext cx="6477000" cy="1057275"/>
        </a:xfrm>
        <a:prstGeom prst="rect">
          <a:avLst/>
        </a:prstGeom>
        <a:solidFill>
          <a:srgbClr val="FFFFFF"/>
        </a:solidFill>
        <a:ln w="9525" cmpd="sng">
          <a:noFill/>
        </a:ln>
      </xdr:spPr>
      <xdr:txBody>
        <a:bodyPr vertOverflow="clip" wrap="square" lIns="27432" tIns="22860" rIns="27432" bIns="0"/>
        <a:p>
          <a:pPr algn="just">
            <a:defRPr/>
          </a:pPr>
          <a:r>
            <a:rPr lang="en-US" cap="none" sz="800" b="0" i="0" u="none" baseline="0">
              <a:solidFill>
                <a:srgbClr val="000000"/>
              </a:solidFill>
              <a:latin typeface="Times New Roman"/>
              <a:ea typeface="Times New Roman"/>
              <a:cs typeface="Times New Roman"/>
            </a:rPr>
            <a:t>*    Delete where inappropriate
</a:t>
          </a:r>
          <a:r>
            <a:rPr lang="en-US" cap="none" sz="800" b="0" i="0" u="none" baseline="0">
              <a:solidFill>
                <a:srgbClr val="000000"/>
              </a:solidFill>
              <a:latin typeface="Times New Roman"/>
              <a:ea typeface="Times New Roman"/>
              <a:cs typeface="Times New Roman"/>
            </a:rPr>
            <a:t>^^  Re-presentation of the disclosure for prior period/year in the income statement is required
</a:t>
          </a:r>
          <a:r>
            <a:rPr lang="en-US" cap="none" sz="800" b="0" i="0" u="none" baseline="0">
              <a:solidFill>
                <a:srgbClr val="000000"/>
              </a:solidFill>
              <a:latin typeface="Times New Roman"/>
              <a:ea typeface="Times New Roman"/>
              <a:cs typeface="Times New Roman"/>
            </a:rPr>
            <a:t>#  Ordinary shares that will be issued upon conversion of a mandatorily convertible instrument is included in the calculation of basic     earnings/(loss) per share from the date the 
</a:t>
          </a:r>
          <a:r>
            <a:rPr lang="en-US" cap="none" sz="800" b="0" i="0" u="none" baseline="0">
              <a:solidFill>
                <a:srgbClr val="000000"/>
              </a:solidFill>
              <a:latin typeface="Times New Roman"/>
              <a:ea typeface="Times New Roman"/>
              <a:cs typeface="Times New Roman"/>
            </a:rPr>
            <a:t>     contract is entered into 
</a:t>
          </a:r>
          <a:r>
            <a:rPr lang="en-US" cap="none" sz="800" b="0" i="0" u="none" baseline="0">
              <a:solidFill>
                <a:srgbClr val="000000"/>
              </a:solidFill>
              <a:latin typeface="Times New Roman"/>
              <a:ea typeface="Times New Roman"/>
              <a:cs typeface="Times New Roman"/>
            </a:rPr>
            <a:t>@ EPS in 2 decimal point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Notes: (i) If a line item is not applicable, do not put “-“  but to remove the entire line instead.
</a:t>
          </a:r>
          <a:r>
            <a:rPr lang="en-US" cap="none" sz="800" b="0" i="0" u="none" baseline="0">
              <a:solidFill>
                <a:srgbClr val="000000"/>
              </a:solidFill>
              <a:latin typeface="Times New Roman"/>
              <a:ea typeface="Times New Roman"/>
              <a:cs typeface="Times New Roman"/>
            </a:rPr>
            <a:t>             : (ii) Separately disclose the nature and amount of item(s) affecting assets, liabilities, equity, net income or cash flow that are unusual because of their nature, size or 
</a:t>
          </a:r>
          <a:r>
            <a:rPr lang="en-US" cap="none" sz="800" b="0" i="0" u="none" baseline="0">
              <a:solidFill>
                <a:srgbClr val="000000"/>
              </a:solidFill>
              <a:latin typeface="Times New Roman"/>
              <a:ea typeface="Times New Roman"/>
              <a:cs typeface="Times New Roman"/>
            </a:rPr>
            <a:t>                     incidence. 
</a:t>
          </a:r>
        </a:p>
      </xdr:txBody>
    </xdr:sp>
    <xdr:clientData/>
  </xdr:twoCellAnchor>
  <xdr:twoCellAnchor>
    <xdr:from>
      <xdr:col>0</xdr:col>
      <xdr:colOff>19050</xdr:colOff>
      <xdr:row>291</xdr:row>
      <xdr:rowOff>19050</xdr:rowOff>
    </xdr:from>
    <xdr:to>
      <xdr:col>11</xdr:col>
      <xdr:colOff>1009650</xdr:colOff>
      <xdr:row>292</xdr:row>
      <xdr:rowOff>95250</xdr:rowOff>
    </xdr:to>
    <xdr:sp>
      <xdr:nvSpPr>
        <xdr:cNvPr id="16" name="Text Box 19"/>
        <xdr:cNvSpPr txBox="1">
          <a:spLocks noChangeArrowheads="1"/>
        </xdr:cNvSpPr>
      </xdr:nvSpPr>
      <xdr:spPr>
        <a:xfrm>
          <a:off x="19050" y="48034575"/>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19050</xdr:colOff>
      <xdr:row>218</xdr:row>
      <xdr:rowOff>19050</xdr:rowOff>
    </xdr:from>
    <xdr:to>
      <xdr:col>11</xdr:col>
      <xdr:colOff>1009650</xdr:colOff>
      <xdr:row>223</xdr:row>
      <xdr:rowOff>0</xdr:rowOff>
    </xdr:to>
    <xdr:sp>
      <xdr:nvSpPr>
        <xdr:cNvPr id="17" name="Text Box 20"/>
        <xdr:cNvSpPr txBox="1">
          <a:spLocks noChangeArrowheads="1"/>
        </xdr:cNvSpPr>
      </xdr:nvSpPr>
      <xdr:spPr>
        <a:xfrm>
          <a:off x="19050" y="36214050"/>
          <a:ext cx="6486525" cy="79057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
</a:t>
          </a:r>
        </a:p>
      </xdr:txBody>
    </xdr:sp>
    <xdr:clientData/>
  </xdr:twoCellAnchor>
  <xdr:twoCellAnchor>
    <xdr:from>
      <xdr:col>0</xdr:col>
      <xdr:colOff>19050</xdr:colOff>
      <xdr:row>160</xdr:row>
      <xdr:rowOff>19050</xdr:rowOff>
    </xdr:from>
    <xdr:to>
      <xdr:col>11</xdr:col>
      <xdr:colOff>1009650</xdr:colOff>
      <xdr:row>161</xdr:row>
      <xdr:rowOff>95250</xdr:rowOff>
    </xdr:to>
    <xdr:sp>
      <xdr:nvSpPr>
        <xdr:cNvPr id="18" name="Text Box 19"/>
        <xdr:cNvSpPr txBox="1">
          <a:spLocks noChangeArrowheads="1"/>
        </xdr:cNvSpPr>
      </xdr:nvSpPr>
      <xdr:spPr>
        <a:xfrm>
          <a:off x="19050" y="26822400"/>
          <a:ext cx="6486525" cy="2381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The accompanying notes form an integral part of these condensed consolidated interim financial statements.
</a:t>
          </a:r>
        </a:p>
      </xdr:txBody>
    </xdr:sp>
    <xdr:clientData/>
  </xdr:twoCellAnchor>
  <xdr:twoCellAnchor>
    <xdr:from>
      <xdr:col>0</xdr:col>
      <xdr:colOff>0</xdr:colOff>
      <xdr:row>0</xdr:row>
      <xdr:rowOff>0</xdr:rowOff>
    </xdr:from>
    <xdr:to>
      <xdr:col>9</xdr:col>
      <xdr:colOff>914400</xdr:colOff>
      <xdr:row>0</xdr:row>
      <xdr:rowOff>0</xdr:rowOff>
    </xdr:to>
    <xdr:sp>
      <xdr:nvSpPr>
        <xdr:cNvPr id="19" name="Text 184"/>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During the financial year, the issued and paid up share capital of the Company was increased from RM2 to RM20,000,000 by the issue of 19,999,998 new ordinary shares of RM1 each credited as fully paid satisfied by the capitalisation of RM19,999,998 of the advances from corporate shareholders.</a:t>
          </a:r>
        </a:p>
      </xdr:txBody>
    </xdr:sp>
    <xdr:clientData/>
  </xdr:twoCellAnchor>
  <xdr:twoCellAnchor>
    <xdr:from>
      <xdr:col>0</xdr:col>
      <xdr:colOff>0</xdr:colOff>
      <xdr:row>0</xdr:row>
      <xdr:rowOff>0</xdr:rowOff>
    </xdr:from>
    <xdr:to>
      <xdr:col>10</xdr:col>
      <xdr:colOff>9525</xdr:colOff>
      <xdr:row>0</xdr:row>
      <xdr:rowOff>0</xdr:rowOff>
    </xdr:to>
    <xdr:sp>
      <xdr:nvSpPr>
        <xdr:cNvPr id="20" name="Text 189"/>
        <xdr:cNvSpPr txBox="1">
          <a:spLocks noChangeArrowheads="1"/>
        </xdr:cNvSpPr>
      </xdr:nvSpPr>
      <xdr:spPr>
        <a:xfrm>
          <a:off x="0" y="0"/>
          <a:ext cx="6505575" cy="0"/>
        </a:xfrm>
        <a:prstGeom prst="rect">
          <a:avLst/>
        </a:prstGeom>
        <a:solidFill>
          <a:srgbClr val="FFFFFF"/>
        </a:solidFill>
        <a:ln w="1" cmpd="sng">
          <a:noFill/>
        </a:ln>
      </xdr:spPr>
      <xdr:txBody>
        <a:bodyPr vertOverflow="clip" wrap="square" lIns="27432" tIns="27432" rIns="27432" bIns="0"/>
        <a:p>
          <a:pPr algn="just">
            <a:defRPr/>
          </a:pPr>
          <a:r>
            <a:rPr lang="en-US" cap="none" sz="1200" b="0" i="0" u="none" baseline="0">
              <a:solidFill>
                <a:srgbClr val="000000"/>
              </a:solidFill>
            </a:rPr>
            <a:t>Significant events subsequent to the balance sheet date are disclosed in Note 12 to the accounts.</a:t>
          </a:r>
        </a:p>
      </xdr:txBody>
    </xdr:sp>
    <xdr:clientData/>
  </xdr:twoCellAnchor>
  <xdr:twoCellAnchor>
    <xdr:from>
      <xdr:col>0</xdr:col>
      <xdr:colOff>19050</xdr:colOff>
      <xdr:row>0</xdr:row>
      <xdr:rowOff>0</xdr:rowOff>
    </xdr:from>
    <xdr:to>
      <xdr:col>9</xdr:col>
      <xdr:colOff>914400</xdr:colOff>
      <xdr:row>0</xdr:row>
      <xdr:rowOff>0</xdr:rowOff>
    </xdr:to>
    <xdr:sp>
      <xdr:nvSpPr>
        <xdr:cNvPr id="21" name="Text 181"/>
        <xdr:cNvSpPr txBox="1">
          <a:spLocks noChangeArrowheads="1"/>
        </xdr:cNvSpPr>
      </xdr:nvSpPr>
      <xdr:spPr>
        <a:xfrm>
          <a:off x="19050" y="0"/>
          <a:ext cx="648652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during the year is disclosed in Note 12 to the financial statements.</a:t>
          </a:r>
        </a:p>
      </xdr:txBody>
    </xdr:sp>
    <xdr:clientData/>
  </xdr:twoCellAnchor>
  <xdr:twoCellAnchor>
    <xdr:from>
      <xdr:col>0</xdr:col>
      <xdr:colOff>0</xdr:colOff>
      <xdr:row>0</xdr:row>
      <xdr:rowOff>0</xdr:rowOff>
    </xdr:from>
    <xdr:to>
      <xdr:col>9</xdr:col>
      <xdr:colOff>914400</xdr:colOff>
      <xdr:row>0</xdr:row>
      <xdr:rowOff>0</xdr:rowOff>
    </xdr:to>
    <xdr:sp>
      <xdr:nvSpPr>
        <xdr:cNvPr id="22" name="Text 181"/>
        <xdr:cNvSpPr txBox="1">
          <a:spLocks noChangeArrowheads="1"/>
        </xdr:cNvSpPr>
      </xdr:nvSpPr>
      <xdr:spPr>
        <a:xfrm>
          <a:off x="0" y="0"/>
          <a:ext cx="6505575" cy="0"/>
        </a:xfrm>
        <a:prstGeom prst="rect">
          <a:avLst/>
        </a:prstGeom>
        <a:noFill/>
        <a:ln w="0" cmpd="sng">
          <a:noFill/>
        </a:ln>
      </xdr:spPr>
      <xdr:txBody>
        <a:bodyPr vertOverflow="clip" wrap="square" lIns="27432" tIns="27432" rIns="27432" bIns="0"/>
        <a:p>
          <a:pPr algn="just">
            <a:defRPr/>
          </a:pPr>
          <a:r>
            <a:rPr lang="en-US" cap="none" sz="1200" b="0" i="0" u="none" baseline="0">
              <a:solidFill>
                <a:srgbClr val="000000"/>
              </a:solidFill>
            </a:rPr>
            <a:t>Significant event are as disclosed in Note XX to the financial statements.</a:t>
          </a:r>
        </a:p>
      </xdr:txBody>
    </xdr:sp>
    <xdr:clientData/>
  </xdr:twoCellAnchor>
  <xdr:twoCellAnchor>
    <xdr:from>
      <xdr:col>0</xdr:col>
      <xdr:colOff>19050</xdr:colOff>
      <xdr:row>0</xdr:row>
      <xdr:rowOff>0</xdr:rowOff>
    </xdr:from>
    <xdr:to>
      <xdr:col>11</xdr:col>
      <xdr:colOff>1009650</xdr:colOff>
      <xdr:row>0</xdr:row>
      <xdr:rowOff>0</xdr:rowOff>
    </xdr:to>
    <xdr:sp>
      <xdr:nvSpPr>
        <xdr:cNvPr id="23" name="Text Box 20"/>
        <xdr:cNvSpPr txBox="1">
          <a:spLocks noChangeArrowheads="1"/>
        </xdr:cNvSpPr>
      </xdr:nvSpPr>
      <xdr:spPr>
        <a:xfrm>
          <a:off x="19050" y="0"/>
          <a:ext cx="6486525" cy="0"/>
        </a:xfrm>
        <a:prstGeom prst="rect">
          <a:avLst/>
        </a:prstGeom>
        <a:solidFill>
          <a:srgbClr val="FFFFFF"/>
        </a:solidFill>
        <a:ln w="9525" cmpd="sng">
          <a:noFill/>
        </a:ln>
      </xdr:spPr>
      <xdr:txBody>
        <a:bodyPr vertOverflow="clip" wrap="square" lIns="27432" tIns="27432" rIns="0" bIns="0"/>
        <a:p>
          <a:pPr algn="just">
            <a:defRPr/>
          </a:pPr>
          <a:r>
            <a:rPr lang="en-US" cap="none" sz="1200" b="0" i="0" u="none" baseline="0">
              <a:solidFill>
                <a:srgbClr val="000000"/>
              </a:solidFill>
              <a:latin typeface="Times New Roman"/>
              <a:ea typeface="Times New Roman"/>
              <a:cs typeface="Times New Roman"/>
            </a:rPr>
            <a:t>The condensed Consolidated Income Statement should be read in conjunction with the Annual Audited Financial Statements for the year ended 31 December 2009.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accompanying notes form an integral part of these condensed consolidated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91</xdr:row>
      <xdr:rowOff>38100</xdr:rowOff>
    </xdr:from>
    <xdr:ext cx="5981700" cy="1190625"/>
    <xdr:sp>
      <xdr:nvSpPr>
        <xdr:cNvPr id="1" name="TextBox 3"/>
        <xdr:cNvSpPr txBox="1">
          <a:spLocks noChangeArrowheads="1"/>
        </xdr:cNvSpPr>
      </xdr:nvSpPr>
      <xdr:spPr>
        <a:xfrm>
          <a:off x="19050" y="17878425"/>
          <a:ext cx="5981700" cy="11906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oneCellAnchor>
    <xdr:from>
      <xdr:col>0</xdr:col>
      <xdr:colOff>19050</xdr:colOff>
      <xdr:row>38</xdr:row>
      <xdr:rowOff>38100</xdr:rowOff>
    </xdr:from>
    <xdr:ext cx="5981700" cy="1190625"/>
    <xdr:sp>
      <xdr:nvSpPr>
        <xdr:cNvPr id="2" name="TextBox 4"/>
        <xdr:cNvSpPr txBox="1">
          <a:spLocks noChangeArrowheads="1"/>
        </xdr:cNvSpPr>
      </xdr:nvSpPr>
      <xdr:spPr>
        <a:xfrm>
          <a:off x="19050" y="7667625"/>
          <a:ext cx="5981700" cy="11906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Financial Position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41</xdr:row>
      <xdr:rowOff>38100</xdr:rowOff>
    </xdr:from>
    <xdr:ext cx="10648950" cy="666750"/>
    <xdr:sp>
      <xdr:nvSpPr>
        <xdr:cNvPr id="1" name="TextBox 5"/>
        <xdr:cNvSpPr txBox="1">
          <a:spLocks noChangeArrowheads="1"/>
        </xdr:cNvSpPr>
      </xdr:nvSpPr>
      <xdr:spPr>
        <a:xfrm>
          <a:off x="38100" y="7296150"/>
          <a:ext cx="10648950" cy="66675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Total Equity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56</xdr:row>
      <xdr:rowOff>9525</xdr:rowOff>
    </xdr:from>
    <xdr:ext cx="6000750" cy="1104900"/>
    <xdr:sp>
      <xdr:nvSpPr>
        <xdr:cNvPr id="1" name="TextBox 2"/>
        <xdr:cNvSpPr txBox="1">
          <a:spLocks noChangeArrowheads="1"/>
        </xdr:cNvSpPr>
      </xdr:nvSpPr>
      <xdr:spPr>
        <a:xfrm>
          <a:off x="19050" y="9324975"/>
          <a:ext cx="6000750" cy="1104900"/>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Cash Flows should be read in conjunction with the Annual Audited Financial Statements of the Group for the year ended 31 December 2010 and the accompanying explanatory notes attached to the interim financial statements, particularly the note relating to the Group's early adoption of IC Interpretation 15: Agreements for the Construction of Real Estate.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12</xdr:row>
      <xdr:rowOff>9525</xdr:rowOff>
    </xdr:from>
    <xdr:ext cx="5610225" cy="2200275"/>
    <xdr:sp>
      <xdr:nvSpPr>
        <xdr:cNvPr id="1" name="Text Box 1"/>
        <xdr:cNvSpPr txBox="1">
          <a:spLocks noChangeArrowheads="1"/>
        </xdr:cNvSpPr>
      </xdr:nvSpPr>
      <xdr:spPr>
        <a:xfrm>
          <a:off x="457200" y="2105025"/>
          <a:ext cx="5610225" cy="2200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interim financial statements are unaudited and have been prepared in accordance with the requirements of FRS 134, "Interim Financial Reporting" issued by the Malaysian Accounting Standards Board and paragraph 9.22 of the Listing Requirements of Bursa Malaysia Securities Berhad and should be read in conjunction with the Group's annual audited financial statements for the year ended 31 December 2010.
The accounting policies and methods of computation adopted by the Group in this report are consistent with those adopted in the annual audited financial statements for the year ended 31 December 2010, except for the adoption of new/revised FRSs that are effective 1 January 2011. These new/revised FRSs does not have any significant impact on the financial position or results.</a:t>
          </a:r>
        </a:p>
      </xdr:txBody>
    </xdr:sp>
    <xdr:clientData/>
  </xdr:oneCellAnchor>
  <xdr:oneCellAnchor>
    <xdr:from>
      <xdr:col>0</xdr:col>
      <xdr:colOff>428625</xdr:colOff>
      <xdr:row>55</xdr:row>
      <xdr:rowOff>19050</xdr:rowOff>
    </xdr:from>
    <xdr:ext cx="5610225" cy="390525"/>
    <xdr:sp>
      <xdr:nvSpPr>
        <xdr:cNvPr id="2" name="Text Box 2"/>
        <xdr:cNvSpPr txBox="1">
          <a:spLocks noChangeArrowheads="1"/>
        </xdr:cNvSpPr>
      </xdr:nvSpPr>
      <xdr:spPr>
        <a:xfrm>
          <a:off x="428625" y="10410825"/>
          <a:ext cx="5610225" cy="3905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audit report of the preceding year annual financial statements was not qualified.</a:t>
          </a:r>
        </a:p>
      </xdr:txBody>
    </xdr:sp>
    <xdr:clientData/>
  </xdr:oneCellAnchor>
  <xdr:oneCellAnchor>
    <xdr:from>
      <xdr:col>1</xdr:col>
      <xdr:colOff>0</xdr:colOff>
      <xdr:row>60</xdr:row>
      <xdr:rowOff>19050</xdr:rowOff>
    </xdr:from>
    <xdr:ext cx="5581650" cy="295275"/>
    <xdr:sp>
      <xdr:nvSpPr>
        <xdr:cNvPr id="3" name="Text Box 3"/>
        <xdr:cNvSpPr txBox="1">
          <a:spLocks noChangeArrowheads="1"/>
        </xdr:cNvSpPr>
      </xdr:nvSpPr>
      <xdr:spPr>
        <a:xfrm>
          <a:off x="447675" y="11410950"/>
          <a:ext cx="5581650" cy="29527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business of the Group is generally not subject to seasonal changes.</a:t>
          </a:r>
        </a:p>
      </xdr:txBody>
    </xdr:sp>
    <xdr:clientData/>
  </xdr:oneCellAnchor>
  <xdr:oneCellAnchor>
    <xdr:from>
      <xdr:col>1</xdr:col>
      <xdr:colOff>9525</xdr:colOff>
      <xdr:row>66</xdr:row>
      <xdr:rowOff>9525</xdr:rowOff>
    </xdr:from>
    <xdr:ext cx="5619750" cy="809625"/>
    <xdr:sp>
      <xdr:nvSpPr>
        <xdr:cNvPr id="4" name="Text Box 4"/>
        <xdr:cNvSpPr txBox="1">
          <a:spLocks noChangeArrowheads="1"/>
        </xdr:cNvSpPr>
      </xdr:nvSpPr>
      <xdr:spPr>
        <a:xfrm>
          <a:off x="457200" y="12601575"/>
          <a:ext cx="5619750" cy="8096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unusual items affecting assets, liabilities, equity, net income or cash flows of the Group for the current financial quarter and the cummulative period ended 30 June 2011 except for the effects from the early adoption of IC Interpretation 15: Agreements for the Construction of Real Estate. </a:t>
          </a:r>
        </a:p>
      </xdr:txBody>
    </xdr:sp>
    <xdr:clientData/>
  </xdr:oneCellAnchor>
  <xdr:oneCellAnchor>
    <xdr:from>
      <xdr:col>1</xdr:col>
      <xdr:colOff>9525</xdr:colOff>
      <xdr:row>73</xdr:row>
      <xdr:rowOff>0</xdr:rowOff>
    </xdr:from>
    <xdr:ext cx="5610225" cy="628650"/>
    <xdr:sp>
      <xdr:nvSpPr>
        <xdr:cNvPr id="5" name="Text Box 5"/>
        <xdr:cNvSpPr txBox="1">
          <a:spLocks noChangeArrowheads="1"/>
        </xdr:cNvSpPr>
      </xdr:nvSpPr>
      <xdr:spPr>
        <a:xfrm>
          <a:off x="457200" y="13992225"/>
          <a:ext cx="5610225" cy="6286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estimates of amounts reported in prior financial years that have a material effect on the results for the current financial period.</a:t>
          </a:r>
        </a:p>
      </xdr:txBody>
    </xdr:sp>
    <xdr:clientData/>
  </xdr:oneCellAnchor>
  <xdr:oneCellAnchor>
    <xdr:from>
      <xdr:col>1</xdr:col>
      <xdr:colOff>0</xdr:colOff>
      <xdr:row>78</xdr:row>
      <xdr:rowOff>0</xdr:rowOff>
    </xdr:from>
    <xdr:ext cx="5619750" cy="533400"/>
    <xdr:sp>
      <xdr:nvSpPr>
        <xdr:cNvPr id="6" name="Text Box 6"/>
        <xdr:cNvSpPr txBox="1">
          <a:spLocks noChangeArrowheads="1"/>
        </xdr:cNvSpPr>
      </xdr:nvSpPr>
      <xdr:spPr>
        <a:xfrm>
          <a:off x="447675" y="14992350"/>
          <a:ext cx="5619750"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issuance and repayment of debt and equity securities during the financial period ended 30 June 2011.</a:t>
          </a:r>
        </a:p>
      </xdr:txBody>
    </xdr:sp>
    <xdr:clientData/>
  </xdr:oneCellAnchor>
  <xdr:oneCellAnchor>
    <xdr:from>
      <xdr:col>0</xdr:col>
      <xdr:colOff>438150</xdr:colOff>
      <xdr:row>84</xdr:row>
      <xdr:rowOff>0</xdr:rowOff>
    </xdr:from>
    <xdr:ext cx="5619750" cy="409575"/>
    <xdr:sp>
      <xdr:nvSpPr>
        <xdr:cNvPr id="7" name="Text Box 7"/>
        <xdr:cNvSpPr txBox="1">
          <a:spLocks noChangeArrowheads="1"/>
        </xdr:cNvSpPr>
      </xdr:nvSpPr>
      <xdr:spPr>
        <a:xfrm>
          <a:off x="438150" y="16192500"/>
          <a:ext cx="5619750" cy="4095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 dividend was paid during the current financial period.</a:t>
          </a:r>
        </a:p>
      </xdr:txBody>
    </xdr:sp>
    <xdr:clientData/>
  </xdr:oneCellAnchor>
  <xdr:oneCellAnchor>
    <xdr:from>
      <xdr:col>1</xdr:col>
      <xdr:colOff>19050</xdr:colOff>
      <xdr:row>107</xdr:row>
      <xdr:rowOff>28575</xdr:rowOff>
    </xdr:from>
    <xdr:ext cx="5591175" cy="552450"/>
    <xdr:sp>
      <xdr:nvSpPr>
        <xdr:cNvPr id="8" name="Text Box 8"/>
        <xdr:cNvSpPr txBox="1">
          <a:spLocks noChangeArrowheads="1"/>
        </xdr:cNvSpPr>
      </xdr:nvSpPr>
      <xdr:spPr>
        <a:xfrm>
          <a:off x="466725" y="20316825"/>
          <a:ext cx="55911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Segmental information relating to geographical areas of operations has not been presented as the Group operates only in Malaysia.</a:t>
          </a:r>
        </a:p>
      </xdr:txBody>
    </xdr:sp>
    <xdr:clientData/>
  </xdr:oneCellAnchor>
  <xdr:oneCellAnchor>
    <xdr:from>
      <xdr:col>1</xdr:col>
      <xdr:colOff>19050</xdr:colOff>
      <xdr:row>113</xdr:row>
      <xdr:rowOff>0</xdr:rowOff>
    </xdr:from>
    <xdr:ext cx="5591175" cy="609600"/>
    <xdr:sp>
      <xdr:nvSpPr>
        <xdr:cNvPr id="9" name="Text Box 9"/>
        <xdr:cNvSpPr txBox="1">
          <a:spLocks noChangeArrowheads="1"/>
        </xdr:cNvSpPr>
      </xdr:nvSpPr>
      <xdr:spPr>
        <a:xfrm>
          <a:off x="466725" y="21450300"/>
          <a:ext cx="5591175" cy="6096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carrying amount of property, plant and equipment is at cost less accumulated depreciation and impairment losses.</a:t>
          </a:r>
        </a:p>
      </xdr:txBody>
    </xdr:sp>
    <xdr:clientData/>
  </xdr:oneCellAnchor>
  <xdr:oneCellAnchor>
    <xdr:from>
      <xdr:col>1</xdr:col>
      <xdr:colOff>0</xdr:colOff>
      <xdr:row>119</xdr:row>
      <xdr:rowOff>0</xdr:rowOff>
    </xdr:from>
    <xdr:ext cx="5629275" cy="552450"/>
    <xdr:sp>
      <xdr:nvSpPr>
        <xdr:cNvPr id="10" name="Text Box 10"/>
        <xdr:cNvSpPr txBox="1">
          <a:spLocks noChangeArrowheads="1"/>
        </xdr:cNvSpPr>
      </xdr:nvSpPr>
      <xdr:spPr>
        <a:xfrm>
          <a:off x="447675" y="22650450"/>
          <a:ext cx="5629275" cy="5524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material events subsequent to the end of the financial period other than as disclosed in Note B8.</a:t>
          </a:r>
        </a:p>
      </xdr:txBody>
    </xdr:sp>
    <xdr:clientData/>
  </xdr:oneCellAnchor>
  <xdr:oneCellAnchor>
    <xdr:from>
      <xdr:col>1</xdr:col>
      <xdr:colOff>19050</xdr:colOff>
      <xdr:row>125</xdr:row>
      <xdr:rowOff>0</xdr:rowOff>
    </xdr:from>
    <xdr:ext cx="5610225" cy="533400"/>
    <xdr:sp>
      <xdr:nvSpPr>
        <xdr:cNvPr id="11" name="Text Box 11"/>
        <xdr:cNvSpPr txBox="1">
          <a:spLocks noChangeArrowheads="1"/>
        </xdr:cNvSpPr>
      </xdr:nvSpPr>
      <xdr:spPr>
        <a:xfrm>
          <a:off x="466725" y="23774400"/>
          <a:ext cx="5610225" cy="5334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changes in the composition of the Group during the financial period ended 30 June 2011.</a:t>
          </a:r>
        </a:p>
      </xdr:txBody>
    </xdr:sp>
    <xdr:clientData/>
  </xdr:oneCellAnchor>
  <xdr:oneCellAnchor>
    <xdr:from>
      <xdr:col>1</xdr:col>
      <xdr:colOff>57150</xdr:colOff>
      <xdr:row>130</xdr:row>
      <xdr:rowOff>0</xdr:rowOff>
    </xdr:from>
    <xdr:ext cx="5572125" cy="514350"/>
    <xdr:sp>
      <xdr:nvSpPr>
        <xdr:cNvPr id="12" name="Text Box 12"/>
        <xdr:cNvSpPr txBox="1">
          <a:spLocks noChangeArrowheads="1"/>
        </xdr:cNvSpPr>
      </xdr:nvSpPr>
      <xdr:spPr>
        <a:xfrm>
          <a:off x="504825" y="24736425"/>
          <a:ext cx="5572125" cy="5143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material contingent liabilities and capital commitments as at the date of this report.</a:t>
          </a:r>
        </a:p>
      </xdr:txBody>
    </xdr:sp>
    <xdr:clientData/>
  </xdr:oneCellAnchor>
  <xdr:oneCellAnchor>
    <xdr:from>
      <xdr:col>1</xdr:col>
      <xdr:colOff>0</xdr:colOff>
      <xdr:row>145</xdr:row>
      <xdr:rowOff>0</xdr:rowOff>
    </xdr:from>
    <xdr:ext cx="5619750" cy="1381125"/>
    <xdr:sp>
      <xdr:nvSpPr>
        <xdr:cNvPr id="13" name="Text Box 13"/>
        <xdr:cNvSpPr txBox="1">
          <a:spLocks noChangeArrowheads="1"/>
        </xdr:cNvSpPr>
      </xdr:nvSpPr>
      <xdr:spPr>
        <a:xfrm>
          <a:off x="447675" y="27698700"/>
          <a:ext cx="5619750" cy="13811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recorded a revenue of RM7.947 million and a loss of RM422,000 for the financial period ended 30th June 2011. For the corresponding period of 2010, Group revenue was RM7.497 million while profit was RM578,000. Group revenue improved mainly due to higher sales of the development properties at Nibong Tebal, Penang. The group profit in the corresponding period of 2010 was contributed by income recognised upon the reversal of accrued development cost on completed properties of RM 1.149 million.</a:t>
          </a:r>
        </a:p>
      </xdr:txBody>
    </xdr:sp>
    <xdr:clientData/>
  </xdr:oneCellAnchor>
  <xdr:oneCellAnchor>
    <xdr:from>
      <xdr:col>1</xdr:col>
      <xdr:colOff>9525</xdr:colOff>
      <xdr:row>155</xdr:row>
      <xdr:rowOff>19050</xdr:rowOff>
    </xdr:from>
    <xdr:ext cx="5591175" cy="1057275"/>
    <xdr:sp>
      <xdr:nvSpPr>
        <xdr:cNvPr id="14" name="Text Box 14"/>
        <xdr:cNvSpPr txBox="1">
          <a:spLocks noChangeArrowheads="1"/>
        </xdr:cNvSpPr>
      </xdr:nvSpPr>
      <xdr:spPr>
        <a:xfrm>
          <a:off x="457200" y="29718000"/>
          <a:ext cx="5591175" cy="10572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For the 2nd quarter 2011, the Group recorded a revenue of RM6.915 million and a breakeven profit position. For the 1st quarter, Group revenue and loss was RM1.032 million and RM422,000 respectively.</a:t>
          </a:r>
        </a:p>
      </xdr:txBody>
    </xdr:sp>
    <xdr:clientData/>
  </xdr:oneCellAnchor>
  <xdr:oneCellAnchor>
    <xdr:from>
      <xdr:col>1</xdr:col>
      <xdr:colOff>19050</xdr:colOff>
      <xdr:row>163</xdr:row>
      <xdr:rowOff>19050</xdr:rowOff>
    </xdr:from>
    <xdr:ext cx="5591175" cy="590550"/>
    <xdr:sp>
      <xdr:nvSpPr>
        <xdr:cNvPr id="15" name="Text Box 15"/>
        <xdr:cNvSpPr txBox="1">
          <a:spLocks noChangeArrowheads="1"/>
        </xdr:cNvSpPr>
      </xdr:nvSpPr>
      <xdr:spPr>
        <a:xfrm>
          <a:off x="466725" y="31318200"/>
          <a:ext cx="55911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performance of the Group for the year 2011 is expected to be satisfactory in view of the improving economic outlook.</a:t>
          </a:r>
        </a:p>
      </xdr:txBody>
    </xdr:sp>
    <xdr:clientData/>
  </xdr:oneCellAnchor>
  <xdr:oneCellAnchor>
    <xdr:from>
      <xdr:col>1</xdr:col>
      <xdr:colOff>0</xdr:colOff>
      <xdr:row>168</xdr:row>
      <xdr:rowOff>171450</xdr:rowOff>
    </xdr:from>
    <xdr:ext cx="5610225" cy="333375"/>
    <xdr:sp>
      <xdr:nvSpPr>
        <xdr:cNvPr id="16" name="Text Box 16"/>
        <xdr:cNvSpPr txBox="1">
          <a:spLocks noChangeArrowheads="1"/>
        </xdr:cNvSpPr>
      </xdr:nvSpPr>
      <xdr:spPr>
        <a:xfrm>
          <a:off x="447675" y="32470725"/>
          <a:ext cx="5610225" cy="333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Not applicable as there was no profit forecast or profit guarantee issued.</a:t>
          </a:r>
        </a:p>
      </xdr:txBody>
    </xdr:sp>
    <xdr:clientData/>
  </xdr:oneCellAnchor>
  <xdr:oneCellAnchor>
    <xdr:from>
      <xdr:col>1</xdr:col>
      <xdr:colOff>19050</xdr:colOff>
      <xdr:row>184</xdr:row>
      <xdr:rowOff>9525</xdr:rowOff>
    </xdr:from>
    <xdr:ext cx="5591175" cy="657225"/>
    <xdr:sp>
      <xdr:nvSpPr>
        <xdr:cNvPr id="17" name="Text Box 17"/>
        <xdr:cNvSpPr txBox="1">
          <a:spLocks noChangeArrowheads="1"/>
        </xdr:cNvSpPr>
      </xdr:nvSpPr>
      <xdr:spPr>
        <a:xfrm>
          <a:off x="466725" y="35433000"/>
          <a:ext cx="5591175" cy="65722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were no sale of unquoted investments and properties (not in the ordinary course of business of the Group) during the current financial period.</a:t>
          </a:r>
        </a:p>
      </xdr:txBody>
    </xdr:sp>
    <xdr:clientData/>
  </xdr:oneCellAnchor>
  <xdr:oneCellAnchor>
    <xdr:from>
      <xdr:col>2</xdr:col>
      <xdr:colOff>9525</xdr:colOff>
      <xdr:row>189</xdr:row>
      <xdr:rowOff>190500</xdr:rowOff>
    </xdr:from>
    <xdr:ext cx="5353050" cy="952500"/>
    <xdr:sp>
      <xdr:nvSpPr>
        <xdr:cNvPr id="18" name="Text Box 18"/>
        <xdr:cNvSpPr txBox="1">
          <a:spLocks noChangeArrowheads="1"/>
        </xdr:cNvSpPr>
      </xdr:nvSpPr>
      <xdr:spPr>
        <a:xfrm>
          <a:off x="704850" y="36614100"/>
          <a:ext cx="5353050" cy="9525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There were no purchases and disposal of quoted securities during the current financial period; and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There were no investments in quoted securities as at the end of the current financial period.</a:t>
          </a:r>
        </a:p>
      </xdr:txBody>
    </xdr:sp>
    <xdr:clientData/>
  </xdr:oneCellAnchor>
  <xdr:oneCellAnchor>
    <xdr:from>
      <xdr:col>1</xdr:col>
      <xdr:colOff>0</xdr:colOff>
      <xdr:row>242</xdr:row>
      <xdr:rowOff>19050</xdr:rowOff>
    </xdr:from>
    <xdr:ext cx="5581650" cy="352425"/>
    <xdr:sp>
      <xdr:nvSpPr>
        <xdr:cNvPr id="19" name="Text Box 20"/>
        <xdr:cNvSpPr txBox="1">
          <a:spLocks noChangeArrowheads="1"/>
        </xdr:cNvSpPr>
      </xdr:nvSpPr>
      <xdr:spPr>
        <a:xfrm>
          <a:off x="447675" y="46777275"/>
          <a:ext cx="5581650" cy="352425"/>
        </a:xfrm>
        <a:prstGeom prst="rect">
          <a:avLst/>
        </a:prstGeom>
        <a:solidFill>
          <a:srgbClr val="FFFFFF"/>
        </a:solidFill>
        <a:ln w="9525" cmpd="sng">
          <a:noFill/>
        </a:ln>
      </xdr:spPr>
      <xdr:txBody>
        <a:bodyPr vertOverflow="clip" wrap="square" lIns="27432" tIns="27432" rIns="27432" bIns="0"/>
        <a:p>
          <a:pPr algn="l">
            <a:defRPr/>
          </a:pPr>
          <a:r>
            <a:rPr lang="en-US" cap="none" sz="1200" b="0" i="0" u="none" baseline="0">
              <a:solidFill>
                <a:srgbClr val="000000"/>
              </a:solidFill>
            </a:rPr>
            <a:t>The details of the Group's  bank borrowings as at 30 June 2011 are as follows:-</a:t>
          </a:r>
        </a:p>
      </xdr:txBody>
    </xdr:sp>
    <xdr:clientData/>
  </xdr:oneCellAnchor>
  <xdr:oneCellAnchor>
    <xdr:from>
      <xdr:col>1</xdr:col>
      <xdr:colOff>19050</xdr:colOff>
      <xdr:row>261</xdr:row>
      <xdr:rowOff>9525</xdr:rowOff>
    </xdr:from>
    <xdr:ext cx="5610225" cy="828675"/>
    <xdr:sp>
      <xdr:nvSpPr>
        <xdr:cNvPr id="20" name="Text Box 22"/>
        <xdr:cNvSpPr txBox="1">
          <a:spLocks noChangeArrowheads="1"/>
        </xdr:cNvSpPr>
      </xdr:nvSpPr>
      <xdr:spPr>
        <a:xfrm>
          <a:off x="466725" y="50311050"/>
          <a:ext cx="561022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Neither the Company nor any of its subsidiaries is engaged in any material litigation or arbitration, either as plaintiff or defendant as at date of this report, which would have a material effect on the financial position of the Group.</a:t>
          </a:r>
        </a:p>
      </xdr:txBody>
    </xdr:sp>
    <xdr:clientData/>
  </xdr:oneCellAnchor>
  <xdr:oneCellAnchor>
    <xdr:from>
      <xdr:col>1</xdr:col>
      <xdr:colOff>0</xdr:colOff>
      <xdr:row>268</xdr:row>
      <xdr:rowOff>19050</xdr:rowOff>
    </xdr:from>
    <xdr:ext cx="5610225" cy="400050"/>
    <xdr:sp>
      <xdr:nvSpPr>
        <xdr:cNvPr id="21" name="Text Box 23"/>
        <xdr:cNvSpPr txBox="1">
          <a:spLocks noChangeArrowheads="1"/>
        </xdr:cNvSpPr>
      </xdr:nvSpPr>
      <xdr:spPr>
        <a:xfrm>
          <a:off x="447675" y="51549300"/>
          <a:ext cx="5610225" cy="4000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Directors do not recommend any dividend for the financial period ended 30 June 2011.</a:t>
          </a:r>
        </a:p>
      </xdr:txBody>
    </xdr:sp>
    <xdr:clientData/>
  </xdr:oneCellAnchor>
  <xdr:oneCellAnchor>
    <xdr:from>
      <xdr:col>0</xdr:col>
      <xdr:colOff>0</xdr:colOff>
      <xdr:row>6</xdr:row>
      <xdr:rowOff>0</xdr:rowOff>
    </xdr:from>
    <xdr:ext cx="6057900" cy="600075"/>
    <xdr:sp>
      <xdr:nvSpPr>
        <xdr:cNvPr id="22" name="Text Box 27"/>
        <xdr:cNvSpPr txBox="1">
          <a:spLocks noChangeArrowheads="1"/>
        </xdr:cNvSpPr>
      </xdr:nvSpPr>
      <xdr:spPr>
        <a:xfrm>
          <a:off x="0" y="1047750"/>
          <a:ext cx="6057900" cy="60007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rPr>
            <a:t>Explanatory Notes Pursuant to Financial Reporting Standard ("FRS") 134: Interim Financial Reporting.</a:t>
          </a:r>
        </a:p>
      </xdr:txBody>
    </xdr:sp>
    <xdr:clientData/>
  </xdr:oneCellAnchor>
  <xdr:oneCellAnchor>
    <xdr:from>
      <xdr:col>0</xdr:col>
      <xdr:colOff>0</xdr:colOff>
      <xdr:row>139</xdr:row>
      <xdr:rowOff>0</xdr:rowOff>
    </xdr:from>
    <xdr:ext cx="6057900" cy="504825"/>
    <xdr:sp>
      <xdr:nvSpPr>
        <xdr:cNvPr id="23" name="Text Box 28"/>
        <xdr:cNvSpPr txBox="1">
          <a:spLocks noChangeArrowheads="1"/>
        </xdr:cNvSpPr>
      </xdr:nvSpPr>
      <xdr:spPr>
        <a:xfrm>
          <a:off x="0" y="26498550"/>
          <a:ext cx="6057900" cy="504825"/>
        </a:xfrm>
        <a:prstGeom prst="rect">
          <a:avLst/>
        </a:prstGeom>
        <a:solidFill>
          <a:srgbClr val="FFFFFF"/>
        </a:solidFill>
        <a:ln w="9525" cmpd="sng">
          <a:noFill/>
        </a:ln>
      </xdr:spPr>
      <xdr:txBody>
        <a:bodyPr vertOverflow="clip" wrap="square" lIns="27432" tIns="27432" rIns="27432" bIns="0"/>
        <a:p>
          <a:pPr algn="just">
            <a:defRPr/>
          </a:pPr>
          <a:r>
            <a:rPr lang="en-US" cap="none" sz="1200" b="1" i="0" u="none" baseline="0">
              <a:solidFill>
                <a:srgbClr val="000000"/>
              </a:solidFill>
              <a:latin typeface="Times New Roman"/>
              <a:ea typeface="Times New Roman"/>
              <a:cs typeface="Times New Roman"/>
            </a:rPr>
            <a:t>Explanatory Notes Pursuant to paragraph 9.22 of the Listing Requirements of Bursa Malaysia Securities Berhad.</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Financial Reporting Standard (FRS) 134: Interim Financial Reporting.</a:t>
          </a:r>
        </a:p>
      </xdr:txBody>
    </xdr:sp>
    <xdr:clientData/>
  </xdr:oneCellAnchor>
  <xdr:oneCellAnchor>
    <xdr:from>
      <xdr:col>1</xdr:col>
      <xdr:colOff>0</xdr:colOff>
      <xdr:row>255</xdr:row>
      <xdr:rowOff>9525</xdr:rowOff>
    </xdr:from>
    <xdr:ext cx="5610225" cy="638175"/>
    <xdr:sp>
      <xdr:nvSpPr>
        <xdr:cNvPr id="24" name="Text Box 31"/>
        <xdr:cNvSpPr txBox="1">
          <a:spLocks noChangeArrowheads="1"/>
        </xdr:cNvSpPr>
      </xdr:nvSpPr>
      <xdr:spPr>
        <a:xfrm>
          <a:off x="447675" y="49196625"/>
          <a:ext cx="5610225" cy="6381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Group does not have financial instruments with off balance sheet risks as at the date of this report.</a:t>
          </a:r>
        </a:p>
      </xdr:txBody>
    </xdr:sp>
    <xdr:clientData/>
  </xdr:oneCellAnchor>
  <xdr:oneCellAnchor>
    <xdr:from>
      <xdr:col>4</xdr:col>
      <xdr:colOff>371475</xdr:colOff>
      <xdr:row>218</xdr:row>
      <xdr:rowOff>0</xdr:rowOff>
    </xdr:from>
    <xdr:ext cx="76200" cy="200025"/>
    <xdr:sp>
      <xdr:nvSpPr>
        <xdr:cNvPr id="25" name="TextBox 770"/>
        <xdr:cNvSpPr txBox="1">
          <a:spLocks noChangeArrowheads="1"/>
        </xdr:cNvSpPr>
      </xdr:nvSpPr>
      <xdr:spPr>
        <a:xfrm>
          <a:off x="2667000" y="421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218</xdr:row>
      <xdr:rowOff>0</xdr:rowOff>
    </xdr:from>
    <xdr:ext cx="76200" cy="200025"/>
    <xdr:sp>
      <xdr:nvSpPr>
        <xdr:cNvPr id="26" name="TextBox 774"/>
        <xdr:cNvSpPr txBox="1">
          <a:spLocks noChangeArrowheads="1"/>
        </xdr:cNvSpPr>
      </xdr:nvSpPr>
      <xdr:spPr>
        <a:xfrm>
          <a:off x="3286125" y="421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533400</xdr:colOff>
      <xdr:row>218</xdr:row>
      <xdr:rowOff>0</xdr:rowOff>
    </xdr:from>
    <xdr:ext cx="76200" cy="200025"/>
    <xdr:sp>
      <xdr:nvSpPr>
        <xdr:cNvPr id="27" name="TextBox 776"/>
        <xdr:cNvSpPr txBox="1">
          <a:spLocks noChangeArrowheads="1"/>
        </xdr:cNvSpPr>
      </xdr:nvSpPr>
      <xdr:spPr>
        <a:xfrm>
          <a:off x="3476625" y="421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12</xdr:col>
      <xdr:colOff>0</xdr:colOff>
      <xdr:row>240</xdr:row>
      <xdr:rowOff>0</xdr:rowOff>
    </xdr:from>
    <xdr:ext cx="76200" cy="200025"/>
    <xdr:sp>
      <xdr:nvSpPr>
        <xdr:cNvPr id="28" name="Text Box 739"/>
        <xdr:cNvSpPr txBox="1">
          <a:spLocks noChangeArrowheads="1"/>
        </xdr:cNvSpPr>
      </xdr:nvSpPr>
      <xdr:spPr>
        <a:xfrm>
          <a:off x="6696075" y="463581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4</xdr:col>
      <xdr:colOff>371475</xdr:colOff>
      <xdr:row>218</xdr:row>
      <xdr:rowOff>0</xdr:rowOff>
    </xdr:from>
    <xdr:ext cx="76200" cy="200025"/>
    <xdr:sp>
      <xdr:nvSpPr>
        <xdr:cNvPr id="29" name="TextBox 778"/>
        <xdr:cNvSpPr txBox="1">
          <a:spLocks noChangeArrowheads="1"/>
        </xdr:cNvSpPr>
      </xdr:nvSpPr>
      <xdr:spPr>
        <a:xfrm>
          <a:off x="2667000" y="421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342900</xdr:colOff>
      <xdr:row>218</xdr:row>
      <xdr:rowOff>0</xdr:rowOff>
    </xdr:from>
    <xdr:ext cx="76200" cy="200025"/>
    <xdr:sp>
      <xdr:nvSpPr>
        <xdr:cNvPr id="30" name="TextBox 780"/>
        <xdr:cNvSpPr txBox="1">
          <a:spLocks noChangeArrowheads="1"/>
        </xdr:cNvSpPr>
      </xdr:nvSpPr>
      <xdr:spPr>
        <a:xfrm>
          <a:off x="3286125" y="42110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9525</xdr:colOff>
      <xdr:row>198</xdr:row>
      <xdr:rowOff>19050</xdr:rowOff>
    </xdr:from>
    <xdr:ext cx="5619750" cy="342900"/>
    <xdr:sp>
      <xdr:nvSpPr>
        <xdr:cNvPr id="31" name="Text Box 33"/>
        <xdr:cNvSpPr txBox="1">
          <a:spLocks noChangeArrowheads="1"/>
        </xdr:cNvSpPr>
      </xdr:nvSpPr>
      <xdr:spPr>
        <a:xfrm>
          <a:off x="457200" y="38166675"/>
          <a:ext cx="5619750" cy="3429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On 4 May 2011, the Company ("Company" or "MLB") announced the following proposals:-</a:t>
          </a:r>
        </a:p>
      </xdr:txBody>
    </xdr:sp>
    <xdr:clientData/>
  </xdr:oneCellAnchor>
  <xdr:oneCellAnchor>
    <xdr:from>
      <xdr:col>12</xdr:col>
      <xdr:colOff>0</xdr:colOff>
      <xdr:row>198</xdr:row>
      <xdr:rowOff>0</xdr:rowOff>
    </xdr:from>
    <xdr:ext cx="76200" cy="200025"/>
    <xdr:sp>
      <xdr:nvSpPr>
        <xdr:cNvPr id="32" name="Text Box 739"/>
        <xdr:cNvSpPr txBox="1">
          <a:spLocks noChangeArrowheads="1"/>
        </xdr:cNvSpPr>
      </xdr:nvSpPr>
      <xdr:spPr>
        <a:xfrm>
          <a:off x="6696075" y="381476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12</xdr:col>
      <xdr:colOff>0</xdr:colOff>
      <xdr:row>278</xdr:row>
      <xdr:rowOff>0</xdr:rowOff>
    </xdr:from>
    <xdr:ext cx="76200" cy="200025"/>
    <xdr:sp>
      <xdr:nvSpPr>
        <xdr:cNvPr id="33" name="TextBox 784"/>
        <xdr:cNvSpPr txBox="1">
          <a:spLocks noChangeArrowheads="1"/>
        </xdr:cNvSpPr>
      </xdr:nvSpPr>
      <xdr:spPr>
        <a:xfrm>
          <a:off x="6696075" y="53454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438150</xdr:colOff>
      <xdr:row>278</xdr:row>
      <xdr:rowOff>0</xdr:rowOff>
    </xdr:from>
    <xdr:ext cx="5619750" cy="828675"/>
    <xdr:sp>
      <xdr:nvSpPr>
        <xdr:cNvPr id="34" name="Text Box 24"/>
        <xdr:cNvSpPr txBox="1">
          <a:spLocks noChangeArrowheads="1"/>
        </xdr:cNvSpPr>
      </xdr:nvSpPr>
      <xdr:spPr>
        <a:xfrm>
          <a:off x="438150" y="53454300"/>
          <a:ext cx="5619750"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There are no potential dilution effects on ordinary shares of the Company for the current financial period. Accordingly, the diluted earnings per share for the current period is equal to basic earnings per share.</a:t>
          </a:r>
        </a:p>
      </xdr:txBody>
    </xdr:sp>
    <xdr:clientData/>
  </xdr:oneCellAnchor>
  <xdr:oneCellAnchor>
    <xdr:from>
      <xdr:col>1</xdr:col>
      <xdr:colOff>9525</xdr:colOff>
      <xdr:row>24</xdr:row>
      <xdr:rowOff>19050</xdr:rowOff>
    </xdr:from>
    <xdr:ext cx="5619750" cy="1524000"/>
    <xdr:sp>
      <xdr:nvSpPr>
        <xdr:cNvPr id="35" name="Text Box 1"/>
        <xdr:cNvSpPr txBox="1">
          <a:spLocks noChangeArrowheads="1"/>
        </xdr:cNvSpPr>
      </xdr:nvSpPr>
      <xdr:spPr>
        <a:xfrm>
          <a:off x="457200" y="4362450"/>
          <a:ext cx="5619750" cy="1524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Group has taken the option to early adopt the Issues Committee ("IC") Interpretation 15: Agreements for the Construction of Real Estate commencing from 1 January 2011 for the financial year ending 31 December 2011. IC Interpretation 15 replaces the existing FRS 201</a:t>
          </a:r>
          <a:r>
            <a:rPr lang="en-US" cap="none" sz="1200" b="0" i="0" u="none" baseline="-25000">
              <a:solidFill>
                <a:srgbClr val="000000"/>
              </a:solidFill>
              <a:latin typeface="Times New Roman"/>
              <a:ea typeface="Times New Roman"/>
              <a:cs typeface="Times New Roman"/>
            </a:rPr>
            <a:t>2004</a:t>
          </a:r>
          <a:r>
            <a:rPr lang="en-US" cap="none" sz="1200" b="0" i="0" u="none" baseline="0">
              <a:solidFill>
                <a:srgbClr val="000000"/>
              </a:solidFill>
              <a:latin typeface="Times New Roman"/>
              <a:ea typeface="Times New Roman"/>
              <a:cs typeface="Times New Roman"/>
            </a:rPr>
            <a:t>, Property Development Activities and provides guidance on how to account for revenue from construction of real estate. The adoption of IC Interpretation 15 results in a change of accounting policy in which the recognition of revenue from all property development activities of the Group change from percentage of completion method to the completed method.
 </a:t>
          </a:r>
        </a:p>
      </xdr:txBody>
    </xdr:sp>
    <xdr:clientData/>
  </xdr:oneCellAnchor>
  <xdr:oneCellAnchor>
    <xdr:from>
      <xdr:col>2</xdr:col>
      <xdr:colOff>9525</xdr:colOff>
      <xdr:row>199</xdr:row>
      <xdr:rowOff>190500</xdr:rowOff>
    </xdr:from>
    <xdr:ext cx="5353050" cy="2619375"/>
    <xdr:sp>
      <xdr:nvSpPr>
        <xdr:cNvPr id="36" name="Text Box 18"/>
        <xdr:cNvSpPr txBox="1">
          <a:spLocks noChangeArrowheads="1"/>
        </xdr:cNvSpPr>
      </xdr:nvSpPr>
      <xdr:spPr>
        <a:xfrm>
          <a:off x="704850" y="38547675"/>
          <a:ext cx="5353050" cy="26193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a renounceable rights issue of 456,605,000 rights shares and 273,963,000 free warrants at an indicative issue price of RM0.22 per rights share on the basis of five (5) rights shares and three (3) warrants for every one (1) existing share held in MLB at an entitlement date to be determined by the Board of Directors of MLB and announced later by the Company;  
an increase in authorised share capital of the Company from RM120,000,000 comprising 200,00,000 ordinary shares of RM0.10 each ("Ordinary Shares") and 100,000,000 preference shares of RM1.00 each ("Preference Shares") to RM200,000,000 comprising 1,000,000,000 Ordinary Shares and 100,000,000 Preference Shares; and 
amendments to the memorandum and articles of association of the Company to effect the proposed increase in the authorised share capital.</a:t>
          </a:r>
        </a:p>
      </xdr:txBody>
    </xdr:sp>
    <xdr:clientData/>
  </xdr:oneCellAnchor>
  <xdr:oneCellAnchor>
    <xdr:from>
      <xdr:col>1</xdr:col>
      <xdr:colOff>0</xdr:colOff>
      <xdr:row>213</xdr:row>
      <xdr:rowOff>19050</xdr:rowOff>
    </xdr:from>
    <xdr:ext cx="5619750" cy="3810000"/>
    <xdr:sp>
      <xdr:nvSpPr>
        <xdr:cNvPr id="37" name="Text Box 31"/>
        <xdr:cNvSpPr txBox="1">
          <a:spLocks noChangeArrowheads="1"/>
        </xdr:cNvSpPr>
      </xdr:nvSpPr>
      <xdr:spPr>
        <a:xfrm>
          <a:off x="447675" y="41119425"/>
          <a:ext cx="5619750" cy="381000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latin typeface="Times New Roman"/>
              <a:ea typeface="Times New Roman"/>
              <a:cs typeface="Times New Roman"/>
            </a:rPr>
            <a:t>The Company has procured an unconditional and irrevocable undertaking from its major shareholder, Mulpha International Bhd ("MIB"), to fully subscribe to MIB's own entitlement under the above proposed rights issue as well as an unconditional and irrevocable undertaking from MIB to fully subscribe for all the rights shares not subscribed by the other entitled shareholders and/or their renouncee(s).
The proposed rights issue shall raise gross proceeds of approximately RM100.5 million based on the indicative issue price of RM0.22 per rights share.
MLB is proposing to implement the proposed rights issue to allow the MLB Group to raise the requisite funds to finance future business investments and/or projects which may include, </a:t>
          </a:r>
          <a:r>
            <a:rPr lang="en-US" cap="none" sz="1200" b="0" i="1" u="none" baseline="0">
              <a:solidFill>
                <a:srgbClr val="000000"/>
              </a:solidFill>
              <a:latin typeface="Times New Roman"/>
              <a:ea typeface="Times New Roman"/>
              <a:cs typeface="Times New Roman"/>
            </a:rPr>
            <a:t>inter alia,</a:t>
          </a:r>
          <a:r>
            <a:rPr lang="en-US" cap="none" sz="1200" b="0" i="0" u="none" baseline="0">
              <a:solidFill>
                <a:srgbClr val="000000"/>
              </a:solidFill>
              <a:latin typeface="Times New Roman"/>
              <a:ea typeface="Times New Roman"/>
              <a:cs typeface="Times New Roman"/>
            </a:rPr>
            <a:t>acquisition of development lands, property development projects and/or companies. The proposed rights issue will also increase MLB's shareholders' funds and strengthen the Group's financial position to provide the Group with a better platform to accelerate its property development activities as well as to remain competitive in the property development market. Moving forward, MLB intends to develop and expand its presence in the property sector, both locally and overseas. The increase in shareholders' funds and equity base of the Group will also allow the Group to tap on sizable debt financing in the future for future capital requirements.</a:t>
          </a:r>
        </a:p>
      </xdr:txBody>
    </xdr:sp>
    <xdr:clientData/>
  </xdr:oneCellAnchor>
  <xdr:oneCellAnchor>
    <xdr:from>
      <xdr:col>0</xdr:col>
      <xdr:colOff>438150</xdr:colOff>
      <xdr:row>273</xdr:row>
      <xdr:rowOff>0</xdr:rowOff>
    </xdr:from>
    <xdr:ext cx="5629275" cy="828675"/>
    <xdr:sp>
      <xdr:nvSpPr>
        <xdr:cNvPr id="38" name="Text Box 24"/>
        <xdr:cNvSpPr txBox="1">
          <a:spLocks noChangeArrowheads="1"/>
        </xdr:cNvSpPr>
      </xdr:nvSpPr>
      <xdr:spPr>
        <a:xfrm>
          <a:off x="438150" y="52530375"/>
          <a:ext cx="5629275" cy="828675"/>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basic earnings per share for the financial period ended 30 June 2011 is calculated based on the loss of RM587,000 (2010: profit of RM312,000) and on the weighted average number of 91,321,000 (2010: 91,321,000) ordinary shares.</a:t>
          </a:r>
        </a:p>
      </xdr:txBody>
    </xdr:sp>
    <xdr:clientData/>
  </xdr:oneCellAnchor>
  <xdr:oneCellAnchor>
    <xdr:from>
      <xdr:col>1</xdr:col>
      <xdr:colOff>0</xdr:colOff>
      <xdr:row>236</xdr:row>
      <xdr:rowOff>19050</xdr:rowOff>
    </xdr:from>
    <xdr:ext cx="5591175" cy="590550"/>
    <xdr:sp>
      <xdr:nvSpPr>
        <xdr:cNvPr id="39" name="Text Box 31"/>
        <xdr:cNvSpPr txBox="1">
          <a:spLocks noChangeArrowheads="1"/>
        </xdr:cNvSpPr>
      </xdr:nvSpPr>
      <xdr:spPr>
        <a:xfrm>
          <a:off x="447675" y="45577125"/>
          <a:ext cx="5591175" cy="590550"/>
        </a:xfrm>
        <a:prstGeom prst="rect">
          <a:avLst/>
        </a:prstGeom>
        <a:solidFill>
          <a:srgbClr val="FFFFFF"/>
        </a:solidFill>
        <a:ln w="9525" cmpd="sng">
          <a:noFill/>
        </a:ln>
      </xdr:spPr>
      <xdr:txBody>
        <a:bodyPr vertOverflow="clip" wrap="square" lIns="27432" tIns="27432" rIns="27432" bIns="0"/>
        <a:p>
          <a:pPr algn="just">
            <a:defRPr/>
          </a:pPr>
          <a:r>
            <a:rPr lang="en-US" cap="none" sz="1200" b="0" i="0" u="none" baseline="0">
              <a:solidFill>
                <a:srgbClr val="000000"/>
              </a:solidFill>
            </a:rPr>
            <a:t>The above proposals were approved by the shareholders at an Extraordinary General Meeting held on 23 June 2011.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9"/>
  <sheetViews>
    <sheetView showGridLines="0" view="pageBreakPreview" zoomScaleNormal="90" zoomScaleSheetLayoutView="100" zoomScalePageLayoutView="0" workbookViewId="0" topLeftCell="A28">
      <selection activeCell="A32" sqref="A32"/>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5" ht="15.75">
      <c r="A5" s="40" t="s">
        <v>305</v>
      </c>
    </row>
    <row r="6" ht="15.75">
      <c r="A6" s="2" t="s">
        <v>195</v>
      </c>
    </row>
    <row r="8" spans="1:3" ht="15.75">
      <c r="A8" s="1" t="s">
        <v>225</v>
      </c>
      <c r="B8" s="1" t="s">
        <v>228</v>
      </c>
      <c r="C8" s="1"/>
    </row>
    <row r="9" spans="2:3" ht="15.75">
      <c r="B9" s="83"/>
      <c r="C9" s="84"/>
    </row>
    <row r="10" spans="4:12" ht="15.75">
      <c r="D10" s="11" t="s">
        <v>196</v>
      </c>
      <c r="E10" s="11"/>
      <c r="F10" s="11" t="s">
        <v>197</v>
      </c>
      <c r="G10" s="11"/>
      <c r="H10" s="85" t="s">
        <v>286</v>
      </c>
      <c r="I10" s="11"/>
      <c r="J10" s="85" t="s">
        <v>286</v>
      </c>
      <c r="K10" s="11" t="s">
        <v>198</v>
      </c>
      <c r="L10" s="11" t="s">
        <v>199</v>
      </c>
    </row>
    <row r="11" spans="4:12" ht="15.75">
      <c r="D11" s="11" t="s">
        <v>200</v>
      </c>
      <c r="E11" s="11"/>
      <c r="F11" s="11" t="s">
        <v>200</v>
      </c>
      <c r="G11" s="11"/>
      <c r="H11" s="11" t="s">
        <v>201</v>
      </c>
      <c r="I11" s="11"/>
      <c r="J11" s="11" t="s">
        <v>201</v>
      </c>
      <c r="K11" s="11" t="s">
        <v>202</v>
      </c>
      <c r="L11" s="11" t="s">
        <v>202</v>
      </c>
    </row>
    <row r="12" spans="4:12" ht="15.75">
      <c r="D12" s="11" t="s">
        <v>203</v>
      </c>
      <c r="E12" s="11"/>
      <c r="F12" s="11" t="s">
        <v>204</v>
      </c>
      <c r="G12" s="11"/>
      <c r="H12" s="11" t="s">
        <v>205</v>
      </c>
      <c r="I12" s="11"/>
      <c r="J12" s="11" t="s">
        <v>205</v>
      </c>
      <c r="K12" s="11" t="s">
        <v>206</v>
      </c>
      <c r="L12" s="11" t="s">
        <v>206</v>
      </c>
    </row>
    <row r="13" spans="3:12" ht="15.75">
      <c r="C13" s="1" t="s">
        <v>87</v>
      </c>
      <c r="D13" s="12" t="s">
        <v>284</v>
      </c>
      <c r="E13" s="12"/>
      <c r="F13" s="12" t="s">
        <v>285</v>
      </c>
      <c r="G13" s="12"/>
      <c r="H13" s="12" t="s">
        <v>284</v>
      </c>
      <c r="I13" s="12"/>
      <c r="J13" s="12" t="s">
        <v>285</v>
      </c>
      <c r="K13" s="12" t="s">
        <v>207</v>
      </c>
      <c r="L13" s="12" t="s">
        <v>208</v>
      </c>
    </row>
    <row r="14" spans="4:12" ht="15.75">
      <c r="D14" s="11" t="s">
        <v>2</v>
      </c>
      <c r="E14" s="11"/>
      <c r="F14" s="11" t="s">
        <v>2</v>
      </c>
      <c r="G14" s="11"/>
      <c r="H14" s="11" t="s">
        <v>2</v>
      </c>
      <c r="I14" s="11"/>
      <c r="J14" s="11" t="s">
        <v>2</v>
      </c>
      <c r="K14" s="11" t="s">
        <v>2</v>
      </c>
      <c r="L14" s="11" t="s">
        <v>2</v>
      </c>
    </row>
    <row r="15" spans="6:10" ht="15.75">
      <c r="F15" s="11" t="s">
        <v>252</v>
      </c>
      <c r="J15" s="11" t="s">
        <v>252</v>
      </c>
    </row>
    <row r="16" spans="2:16" ht="16.5">
      <c r="B16" s="2" t="s">
        <v>6</v>
      </c>
      <c r="D16" s="5">
        <v>6915</v>
      </c>
      <c r="E16" s="5"/>
      <c r="F16" s="5">
        <v>2607</v>
      </c>
      <c r="G16" s="5"/>
      <c r="H16" s="5">
        <v>7947</v>
      </c>
      <c r="I16" s="5"/>
      <c r="J16" s="5">
        <v>7497</v>
      </c>
      <c r="K16" s="19">
        <v>17604</v>
      </c>
      <c r="L16" s="19">
        <v>20705</v>
      </c>
      <c r="P16" s="5">
        <v>0</v>
      </c>
    </row>
    <row r="17" spans="1:16" ht="16.5">
      <c r="A17" s="2" t="s">
        <v>209</v>
      </c>
      <c r="D17" s="7"/>
      <c r="E17" s="7"/>
      <c r="F17" s="7"/>
      <c r="G17" s="7"/>
      <c r="H17" s="7"/>
      <c r="I17" s="7"/>
      <c r="J17" s="7"/>
      <c r="K17" s="19"/>
      <c r="L17" s="19"/>
      <c r="P17" s="7"/>
    </row>
    <row r="18" spans="2:16" ht="16.5">
      <c r="B18" s="2" t="s">
        <v>210</v>
      </c>
      <c r="D18" s="5">
        <v>-6645</v>
      </c>
      <c r="E18" s="5"/>
      <c r="F18" s="5">
        <v>-3233</v>
      </c>
      <c r="G18" s="7"/>
      <c r="H18" s="7">
        <v>-7864</v>
      </c>
      <c r="I18" s="7"/>
      <c r="J18" s="7">
        <v>-6516</v>
      </c>
      <c r="K18" s="19">
        <v>-18462</v>
      </c>
      <c r="L18" s="19">
        <f>-1323-18574-818-584-4054</f>
        <v>-25353</v>
      </c>
      <c r="P18" s="7">
        <v>0</v>
      </c>
    </row>
    <row r="19" spans="4:16" ht="16.5">
      <c r="D19" s="5"/>
      <c r="E19" s="5"/>
      <c r="F19" s="5"/>
      <c r="G19" s="7"/>
      <c r="H19" s="7"/>
      <c r="I19" s="7"/>
      <c r="J19" s="7"/>
      <c r="K19" s="19"/>
      <c r="L19" s="19"/>
      <c r="P19" s="7"/>
    </row>
    <row r="20" spans="2:16" ht="16.5">
      <c r="B20" s="2" t="s">
        <v>211</v>
      </c>
      <c r="D20" s="86">
        <v>52</v>
      </c>
      <c r="E20" s="86"/>
      <c r="F20" s="86">
        <v>55</v>
      </c>
      <c r="G20" s="5"/>
      <c r="H20" s="86">
        <v>75</v>
      </c>
      <c r="I20" s="86"/>
      <c r="J20" s="86">
        <v>146</v>
      </c>
      <c r="K20" s="87">
        <v>215</v>
      </c>
      <c r="L20" s="87">
        <f>9038-6595</f>
        <v>2443</v>
      </c>
      <c r="P20" s="86">
        <v>0</v>
      </c>
    </row>
    <row r="21" spans="4:16" ht="9" customHeight="1">
      <c r="D21" s="7"/>
      <c r="E21" s="7"/>
      <c r="F21" s="7"/>
      <c r="G21" s="5"/>
      <c r="H21" s="7"/>
      <c r="I21" s="7"/>
      <c r="J21" s="7"/>
      <c r="K21" s="19"/>
      <c r="L21" s="7"/>
      <c r="P21" s="7"/>
    </row>
    <row r="22" spans="2:16" ht="16.5">
      <c r="B22" s="2" t="s">
        <v>220</v>
      </c>
      <c r="D22" s="7">
        <f>SUM(D16:D20)</f>
        <v>322</v>
      </c>
      <c r="E22" s="7"/>
      <c r="F22" s="7">
        <f>SUM(F16:F20)</f>
        <v>-571</v>
      </c>
      <c r="G22" s="5"/>
      <c r="H22" s="7">
        <f>SUM(H16:H20)</f>
        <v>158</v>
      </c>
      <c r="I22" s="7"/>
      <c r="J22" s="7">
        <f>SUM(J16:J20)</f>
        <v>1127</v>
      </c>
      <c r="K22" s="19">
        <f>SUM(K16:K20)</f>
        <v>-643</v>
      </c>
      <c r="L22" s="7">
        <f>SUM(L16:L20)</f>
        <v>-2205</v>
      </c>
      <c r="P22" s="7">
        <f>SUM(P16:P20)</f>
        <v>0</v>
      </c>
    </row>
    <row r="23" spans="4:16" ht="16.5">
      <c r="D23" s="7"/>
      <c r="E23" s="7"/>
      <c r="F23" s="7"/>
      <c r="G23" s="5"/>
      <c r="H23" s="7"/>
      <c r="I23" s="7"/>
      <c r="J23" s="7"/>
      <c r="K23" s="19"/>
      <c r="L23" s="7"/>
      <c r="P23" s="7"/>
    </row>
    <row r="24" spans="2:16" ht="16.5">
      <c r="B24" s="2" t="s">
        <v>212</v>
      </c>
      <c r="D24" s="86">
        <v>-143</v>
      </c>
      <c r="E24" s="86"/>
      <c r="F24" s="86">
        <v>-86</v>
      </c>
      <c r="G24" s="5"/>
      <c r="H24" s="86">
        <v>-243</v>
      </c>
      <c r="I24" s="86"/>
      <c r="J24" s="86">
        <v>-151</v>
      </c>
      <c r="K24" s="19">
        <v>-56</v>
      </c>
      <c r="L24" s="5">
        <v>-70</v>
      </c>
      <c r="M24" s="13"/>
      <c r="N24" s="13"/>
      <c r="O24" s="13"/>
      <c r="P24" s="5">
        <v>0</v>
      </c>
    </row>
    <row r="25" spans="4:16" ht="16.5">
      <c r="D25" s="5"/>
      <c r="E25" s="5"/>
      <c r="F25" s="5"/>
      <c r="G25" s="5"/>
      <c r="H25" s="5"/>
      <c r="I25" s="5"/>
      <c r="J25" s="5"/>
      <c r="K25" s="19"/>
      <c r="L25" s="5"/>
      <c r="M25" s="13"/>
      <c r="N25" s="13"/>
      <c r="O25" s="13"/>
      <c r="P25" s="5"/>
    </row>
    <row r="26" spans="2:16" ht="15.75">
      <c r="B26" s="2" t="s">
        <v>221</v>
      </c>
      <c r="D26" s="7">
        <f>SUM(D22:D25)</f>
        <v>179</v>
      </c>
      <c r="E26" s="7">
        <f>SUM(E22:E25)</f>
        <v>0</v>
      </c>
      <c r="F26" s="7">
        <f>SUM(F22:F25)</f>
        <v>-657</v>
      </c>
      <c r="G26" s="5"/>
      <c r="H26" s="7">
        <f>SUM(H22:H25)</f>
        <v>-85</v>
      </c>
      <c r="I26" s="7"/>
      <c r="J26" s="7">
        <f>SUM(J22:J25)</f>
        <v>976</v>
      </c>
      <c r="K26" s="7">
        <f>SUM(K22:K25)</f>
        <v>-699</v>
      </c>
      <c r="L26" s="7">
        <f>SUM(L22:L25)</f>
        <v>-2275</v>
      </c>
      <c r="P26" s="7">
        <f>SUM(P22:P25)</f>
        <v>0</v>
      </c>
    </row>
    <row r="27" spans="4:16" ht="16.5">
      <c r="D27" s="7"/>
      <c r="E27" s="7"/>
      <c r="F27" s="7"/>
      <c r="G27" s="5"/>
      <c r="H27" s="7"/>
      <c r="I27" s="7"/>
      <c r="J27" s="7"/>
      <c r="K27" s="19"/>
      <c r="L27" s="7"/>
      <c r="P27" s="7"/>
    </row>
    <row r="28" spans="2:16" ht="15.75">
      <c r="B28" s="2" t="s">
        <v>213</v>
      </c>
      <c r="C28" s="88" t="s">
        <v>192</v>
      </c>
      <c r="D28" s="86">
        <v>-179</v>
      </c>
      <c r="E28" s="86"/>
      <c r="F28" s="86">
        <v>-196</v>
      </c>
      <c r="G28" s="5"/>
      <c r="H28" s="86">
        <v>-337</v>
      </c>
      <c r="I28" s="86"/>
      <c r="J28" s="86">
        <v>-398</v>
      </c>
      <c r="K28" s="86">
        <v>-1</v>
      </c>
      <c r="L28" s="86">
        <v>-1</v>
      </c>
      <c r="P28" s="86">
        <v>0</v>
      </c>
    </row>
    <row r="29" spans="4:16" ht="9" customHeight="1">
      <c r="D29" s="5"/>
      <c r="E29" s="5"/>
      <c r="F29" s="5"/>
      <c r="G29" s="5"/>
      <c r="H29" s="5"/>
      <c r="I29" s="5"/>
      <c r="J29" s="5"/>
      <c r="K29" s="5"/>
      <c r="L29" s="5"/>
      <c r="P29" s="5"/>
    </row>
    <row r="30" spans="2:16" ht="16.5" thickBot="1">
      <c r="B30" s="1" t="s">
        <v>176</v>
      </c>
      <c r="C30" s="1"/>
      <c r="D30" s="89">
        <f>D26+D28</f>
        <v>0</v>
      </c>
      <c r="E30" s="89"/>
      <c r="F30" s="89">
        <f>F26+F28</f>
        <v>-853</v>
      </c>
      <c r="G30" s="5"/>
      <c r="H30" s="89">
        <f>H26+H28</f>
        <v>-422</v>
      </c>
      <c r="I30" s="89"/>
      <c r="J30" s="89">
        <f>J26+J28</f>
        <v>578</v>
      </c>
      <c r="K30" s="5">
        <f>K26+K28</f>
        <v>-700</v>
      </c>
      <c r="L30" s="5">
        <f>L26+L28</f>
        <v>-2276</v>
      </c>
      <c r="P30" s="89">
        <f>SUM(P26:P28)</f>
        <v>0</v>
      </c>
    </row>
    <row r="31" spans="4:16" ht="12" customHeight="1" thickTop="1">
      <c r="D31" s="5"/>
      <c r="E31" s="5"/>
      <c r="F31" s="5"/>
      <c r="G31" s="5"/>
      <c r="H31" s="5"/>
      <c r="I31" s="5"/>
      <c r="J31" s="5"/>
      <c r="K31" s="5"/>
      <c r="L31" s="5"/>
      <c r="P31" s="5"/>
    </row>
    <row r="32" spans="2:16" ht="15.75">
      <c r="B32" s="1" t="s">
        <v>214</v>
      </c>
      <c r="D32" s="5"/>
      <c r="E32" s="5"/>
      <c r="F32" s="5"/>
      <c r="G32" s="5"/>
      <c r="H32" s="5"/>
      <c r="I32" s="5"/>
      <c r="J32" s="5"/>
      <c r="K32" s="5"/>
      <c r="L32" s="5"/>
      <c r="P32" s="5"/>
    </row>
    <row r="33" spans="4:16" ht="9" customHeight="1">
      <c r="D33" s="5"/>
      <c r="E33" s="5"/>
      <c r="F33" s="5"/>
      <c r="G33" s="5"/>
      <c r="H33" s="5"/>
      <c r="I33" s="5"/>
      <c r="J33" s="5"/>
      <c r="K33" s="5"/>
      <c r="L33" s="5"/>
      <c r="P33" s="5"/>
    </row>
    <row r="34" spans="2:16" ht="15.75">
      <c r="B34" s="2" t="s">
        <v>215</v>
      </c>
      <c r="D34" s="5">
        <v>-186</v>
      </c>
      <c r="E34" s="5"/>
      <c r="F34" s="5">
        <v>-766</v>
      </c>
      <c r="G34" s="5"/>
      <c r="H34" s="5">
        <v>-587</v>
      </c>
      <c r="I34" s="5"/>
      <c r="J34" s="5">
        <v>312</v>
      </c>
      <c r="K34" s="5"/>
      <c r="L34" s="5"/>
      <c r="P34" s="5">
        <v>0</v>
      </c>
    </row>
    <row r="35" spans="4:16" ht="9.75" customHeight="1">
      <c r="D35" s="5"/>
      <c r="E35" s="5"/>
      <c r="F35" s="5"/>
      <c r="G35" s="5"/>
      <c r="H35" s="5"/>
      <c r="I35" s="5"/>
      <c r="J35" s="5"/>
      <c r="K35" s="5"/>
      <c r="L35" s="5"/>
      <c r="P35" s="5"/>
    </row>
    <row r="36" spans="2:16" ht="15.75">
      <c r="B36" s="2" t="s">
        <v>216</v>
      </c>
      <c r="D36" s="86">
        <v>186</v>
      </c>
      <c r="E36" s="5"/>
      <c r="F36" s="5">
        <v>-87</v>
      </c>
      <c r="G36" s="5"/>
      <c r="H36" s="5">
        <v>165</v>
      </c>
      <c r="I36" s="5"/>
      <c r="J36" s="5">
        <v>266</v>
      </c>
      <c r="K36" s="5">
        <v>2</v>
      </c>
      <c r="L36" s="5">
        <v>-4</v>
      </c>
      <c r="P36" s="5">
        <v>0</v>
      </c>
    </row>
    <row r="37" spans="4:16" ht="9" customHeight="1">
      <c r="D37" s="90"/>
      <c r="E37" s="90"/>
      <c r="F37" s="90"/>
      <c r="G37" s="5"/>
      <c r="H37" s="90"/>
      <c r="I37" s="90"/>
      <c r="J37" s="90"/>
      <c r="K37" s="90"/>
      <c r="L37" s="90"/>
      <c r="P37" s="90"/>
    </row>
    <row r="38" spans="4:16" ht="16.5" thickBot="1">
      <c r="D38" s="89">
        <f>D34+D36</f>
        <v>0</v>
      </c>
      <c r="E38" s="89"/>
      <c r="F38" s="89">
        <f>F34+F36</f>
        <v>-853</v>
      </c>
      <c r="G38" s="5"/>
      <c r="H38" s="89">
        <f>H34+H36</f>
        <v>-422</v>
      </c>
      <c r="I38" s="89">
        <f>I34+I36</f>
        <v>0</v>
      </c>
      <c r="J38" s="89">
        <f>J34+J36</f>
        <v>578</v>
      </c>
      <c r="K38" s="89">
        <f>K30+K36</f>
        <v>-698</v>
      </c>
      <c r="L38" s="89">
        <f>L30+L36</f>
        <v>-2280</v>
      </c>
      <c r="P38" s="89">
        <f>P34+P36</f>
        <v>0</v>
      </c>
    </row>
    <row r="39" spans="4:16" ht="16.5" thickTop="1">
      <c r="D39" s="14"/>
      <c r="E39" s="14"/>
      <c r="F39" s="14"/>
      <c r="G39" s="91"/>
      <c r="H39" s="14"/>
      <c r="I39" s="14"/>
      <c r="J39" s="14"/>
      <c r="K39" s="14"/>
      <c r="L39" s="14"/>
      <c r="P39" s="14"/>
    </row>
    <row r="40" spans="2:16" ht="16.5">
      <c r="B40" s="1" t="s">
        <v>229</v>
      </c>
      <c r="D40" s="14"/>
      <c r="E40" s="14"/>
      <c r="F40" s="14"/>
      <c r="G40" s="91"/>
      <c r="H40" s="14"/>
      <c r="I40" s="14"/>
      <c r="J40" s="14"/>
      <c r="K40" s="19"/>
      <c r="L40" s="14"/>
      <c r="P40" s="14"/>
    </row>
    <row r="41" spans="2:16" ht="16.5">
      <c r="B41" s="1" t="s">
        <v>217</v>
      </c>
      <c r="D41" s="14"/>
      <c r="E41" s="14"/>
      <c r="F41" s="14"/>
      <c r="G41" s="91"/>
      <c r="H41" s="14"/>
      <c r="I41" s="14"/>
      <c r="J41" s="14"/>
      <c r="K41" s="19"/>
      <c r="L41" s="14"/>
      <c r="P41" s="14"/>
    </row>
    <row r="42" spans="2:16" ht="9" customHeight="1">
      <c r="B42" s="1"/>
      <c r="D42" s="14"/>
      <c r="E42" s="14"/>
      <c r="F42" s="14"/>
      <c r="G42" s="91"/>
      <c r="H42" s="14"/>
      <c r="I42" s="14"/>
      <c r="J42" s="14"/>
      <c r="K42" s="19"/>
      <c r="L42" s="14"/>
      <c r="P42" s="91"/>
    </row>
    <row r="43" spans="2:16" ht="16.5" thickBot="1">
      <c r="B43" s="2" t="s">
        <v>218</v>
      </c>
      <c r="C43" s="92" t="s">
        <v>219</v>
      </c>
      <c r="D43" s="113">
        <f>(D34/91321)*100</f>
        <v>-0.20367713888371788</v>
      </c>
      <c r="E43" s="113"/>
      <c r="F43" s="113">
        <f>(F34/91321)*100</f>
        <v>-0.8387993999189671</v>
      </c>
      <c r="G43" s="114"/>
      <c r="H43" s="113">
        <f>(H34/91321)*100</f>
        <v>-0.6427875297029161</v>
      </c>
      <c r="I43" s="113"/>
      <c r="J43" s="113">
        <f>(J34/91321)*100</f>
        <v>0.34165197490172033</v>
      </c>
      <c r="K43" s="95"/>
      <c r="L43" s="93">
        <f>-1670000/60495000*100</f>
        <v>-2.760558723861476</v>
      </c>
      <c r="P43" s="94"/>
    </row>
    <row r="44" spans="2:16" ht="17.25" thickBot="1" thickTop="1">
      <c r="B44" s="96" t="s">
        <v>230</v>
      </c>
      <c r="C44" s="96"/>
      <c r="D44" s="113">
        <f>D43</f>
        <v>-0.20367713888371788</v>
      </c>
      <c r="E44" s="113"/>
      <c r="F44" s="113">
        <f>F43</f>
        <v>-0.8387993999189671</v>
      </c>
      <c r="G44" s="114"/>
      <c r="H44" s="113">
        <f>H43</f>
        <v>-0.6427875297029161</v>
      </c>
      <c r="I44" s="113"/>
      <c r="J44" s="113">
        <f>J43</f>
        <v>0.34165197490172033</v>
      </c>
      <c r="K44" s="97"/>
      <c r="P44" s="94"/>
    </row>
    <row r="45" spans="2:16" ht="16.5" thickTop="1">
      <c r="B45" s="96"/>
      <c r="C45" s="96"/>
      <c r="D45" s="94"/>
      <c r="E45" s="94"/>
      <c r="F45" s="94"/>
      <c r="G45" s="94"/>
      <c r="H45" s="94"/>
      <c r="I45" s="94"/>
      <c r="J45" s="94"/>
      <c r="K45" s="97"/>
      <c r="P45" s="94"/>
    </row>
    <row r="46" spans="2:16" ht="15.75">
      <c r="B46" s="96"/>
      <c r="C46" s="96"/>
      <c r="D46" s="94"/>
      <c r="E46" s="94"/>
      <c r="F46" s="94"/>
      <c r="G46" s="94"/>
      <c r="H46" s="94"/>
      <c r="I46" s="94"/>
      <c r="J46" s="94"/>
      <c r="K46" s="97"/>
      <c r="P46" s="94"/>
    </row>
    <row r="47" spans="2:16" ht="15.75">
      <c r="B47" s="1"/>
      <c r="C47" s="1"/>
      <c r="G47" s="13"/>
      <c r="P47" s="13"/>
    </row>
    <row r="48" spans="2:16" ht="15.75">
      <c r="B48" s="1"/>
      <c r="C48" s="1"/>
      <c r="G48" s="13"/>
      <c r="P48" s="13"/>
    </row>
    <row r="49" ht="15.75">
      <c r="P49" s="13"/>
    </row>
    <row r="50" ht="15.75"/>
    <row r="51" ht="15.75"/>
    <row r="52" ht="15.75"/>
  </sheetData>
  <sheetProtection/>
  <printOptions/>
  <pageMargins left="0.5" right="0" top="0.75" bottom="0" header="0" footer="0"/>
  <pageSetup firstPageNumber="1" useFirstPageNumber="1" horizontalDpi="600" verticalDpi="600" orientation="portrait" paperSize="9" r:id="rId2"/>
  <headerFooter alignWithMargins="0">
    <oddFooter>&amp;C&amp;"Times New Roman,Regular"&amp;12&amp;P</oddFooter>
  </headerFooter>
  <drawing r:id="rId1"/>
</worksheet>
</file>

<file path=xl/worksheets/sheet2.xml><?xml version="1.0" encoding="utf-8"?>
<worksheet xmlns="http://schemas.openxmlformats.org/spreadsheetml/2006/main" xmlns:r="http://schemas.openxmlformats.org/officeDocument/2006/relationships">
  <dimension ref="A1:P28"/>
  <sheetViews>
    <sheetView view="pageBreakPreview" zoomScaleSheetLayoutView="100" workbookViewId="0" topLeftCell="A19">
      <selection activeCell="J28" sqref="J28"/>
    </sheetView>
  </sheetViews>
  <sheetFormatPr defaultColWidth="9.140625" defaultRowHeight="12.75"/>
  <cols>
    <col min="1" max="1" width="4.421875" style="2" customWidth="1"/>
    <col min="2" max="2" width="27.7109375" style="2" customWidth="1"/>
    <col min="3" max="3" width="6.7109375" style="2" customWidth="1"/>
    <col min="4" max="4" width="13.7109375" style="2" customWidth="1"/>
    <col min="5" max="5" width="1.28515625" style="2" customWidth="1"/>
    <col min="6" max="6" width="13.7109375" style="2" customWidth="1"/>
    <col min="7" max="7" width="1.28515625" style="2" customWidth="1"/>
    <col min="8" max="8" width="13.7109375" style="2" customWidth="1"/>
    <col min="9" max="9" width="1.28515625" style="2" customWidth="1"/>
    <col min="10" max="10" width="13.7109375" style="2" customWidth="1"/>
    <col min="11" max="12" width="15.7109375" style="2" hidden="1" customWidth="1"/>
    <col min="13" max="14" width="0" style="2" hidden="1" customWidth="1"/>
    <col min="15" max="15" width="4.7109375" style="2" customWidth="1"/>
    <col min="16" max="16" width="13.57421875" style="2" customWidth="1"/>
    <col min="17" max="16384" width="9.140625" style="2" customWidth="1"/>
  </cols>
  <sheetData>
    <row r="1" ht="18.75">
      <c r="A1" s="42" t="s">
        <v>35</v>
      </c>
    </row>
    <row r="2" spans="1:9" ht="15.75">
      <c r="A2" s="58" t="s">
        <v>29</v>
      </c>
      <c r="B2" s="17"/>
      <c r="C2" s="17"/>
      <c r="E2" s="17"/>
      <c r="I2" s="17"/>
    </row>
    <row r="3" spans="1:9" ht="15.75">
      <c r="A3" s="58"/>
      <c r="B3" s="17"/>
      <c r="C3" s="17"/>
      <c r="E3" s="17"/>
      <c r="I3" s="17"/>
    </row>
    <row r="4" spans="1:9" ht="15.75">
      <c r="A4" s="41" t="s">
        <v>86</v>
      </c>
      <c r="B4" s="17"/>
      <c r="C4" s="17"/>
      <c r="E4" s="17"/>
      <c r="I4" s="17"/>
    </row>
    <row r="6" spans="1:3" ht="15.75">
      <c r="A6" s="1" t="s">
        <v>222</v>
      </c>
      <c r="B6" s="1" t="s">
        <v>231</v>
      </c>
      <c r="C6" s="1"/>
    </row>
    <row r="7" spans="2:3" ht="15.75">
      <c r="B7" s="83"/>
      <c r="C7" s="84"/>
    </row>
    <row r="8" spans="4:12" ht="15.75">
      <c r="D8" s="11" t="s">
        <v>196</v>
      </c>
      <c r="E8" s="11"/>
      <c r="F8" s="11" t="s">
        <v>197</v>
      </c>
      <c r="G8" s="11"/>
      <c r="H8" s="85" t="s">
        <v>286</v>
      </c>
      <c r="I8" s="11"/>
      <c r="J8" s="85" t="s">
        <v>286</v>
      </c>
      <c r="K8" s="11" t="s">
        <v>198</v>
      </c>
      <c r="L8" s="11" t="s">
        <v>199</v>
      </c>
    </row>
    <row r="9" spans="4:12" ht="15.75">
      <c r="D9" s="11" t="s">
        <v>200</v>
      </c>
      <c r="E9" s="11"/>
      <c r="F9" s="11" t="s">
        <v>200</v>
      </c>
      <c r="G9" s="11"/>
      <c r="H9" s="11" t="s">
        <v>201</v>
      </c>
      <c r="I9" s="11"/>
      <c r="J9" s="11" t="s">
        <v>201</v>
      </c>
      <c r="K9" s="11" t="s">
        <v>202</v>
      </c>
      <c r="L9" s="11" t="s">
        <v>202</v>
      </c>
    </row>
    <row r="10" spans="4:12" ht="15.75">
      <c r="D10" s="11" t="s">
        <v>203</v>
      </c>
      <c r="E10" s="11"/>
      <c r="F10" s="11" t="s">
        <v>204</v>
      </c>
      <c r="G10" s="11"/>
      <c r="H10" s="11" t="s">
        <v>205</v>
      </c>
      <c r="I10" s="11"/>
      <c r="J10" s="11" t="s">
        <v>205</v>
      </c>
      <c r="K10" s="11" t="s">
        <v>206</v>
      </c>
      <c r="L10" s="11" t="s">
        <v>206</v>
      </c>
    </row>
    <row r="11" spans="3:12" ht="15.75">
      <c r="C11" s="1" t="s">
        <v>87</v>
      </c>
      <c r="D11" s="12" t="s">
        <v>284</v>
      </c>
      <c r="E11" s="12"/>
      <c r="F11" s="12" t="s">
        <v>285</v>
      </c>
      <c r="G11" s="12"/>
      <c r="H11" s="12" t="s">
        <v>284</v>
      </c>
      <c r="I11" s="12"/>
      <c r="J11" s="12" t="s">
        <v>285</v>
      </c>
      <c r="K11" s="12" t="s">
        <v>207</v>
      </c>
      <c r="L11" s="12" t="s">
        <v>208</v>
      </c>
    </row>
    <row r="12" spans="4:12" ht="15.75">
      <c r="D12" s="11" t="s">
        <v>2</v>
      </c>
      <c r="E12" s="11"/>
      <c r="F12" s="11" t="s">
        <v>2</v>
      </c>
      <c r="G12" s="11"/>
      <c r="H12" s="11" t="s">
        <v>2</v>
      </c>
      <c r="I12" s="11"/>
      <c r="J12" s="11" t="s">
        <v>2</v>
      </c>
      <c r="K12" s="11" t="s">
        <v>2</v>
      </c>
      <c r="L12" s="11" t="s">
        <v>2</v>
      </c>
    </row>
    <row r="13" spans="6:10" ht="15.75">
      <c r="F13" s="11" t="s">
        <v>252</v>
      </c>
      <c r="J13" s="11" t="s">
        <v>252</v>
      </c>
    </row>
    <row r="14" spans="6:10" ht="15.75">
      <c r="F14" s="11"/>
      <c r="J14" s="11"/>
    </row>
    <row r="15" spans="2:16" ht="16.5">
      <c r="B15" s="1" t="s">
        <v>176</v>
      </c>
      <c r="D15" s="5">
        <f>'pl-1'!D30</f>
        <v>0</v>
      </c>
      <c r="E15" s="5"/>
      <c r="F15" s="5">
        <f>'pl-1'!F30</f>
        <v>-853</v>
      </c>
      <c r="G15" s="5"/>
      <c r="H15" s="5">
        <f>'pl-1'!H30</f>
        <v>-422</v>
      </c>
      <c r="I15" s="5"/>
      <c r="J15" s="5">
        <f>'pl-1'!J30</f>
        <v>578</v>
      </c>
      <c r="K15" s="19">
        <v>17604</v>
      </c>
      <c r="L15" s="19">
        <v>20705</v>
      </c>
      <c r="P15" s="5">
        <v>0</v>
      </c>
    </row>
    <row r="16" spans="1:16" ht="16.5">
      <c r="A16" s="2" t="s">
        <v>209</v>
      </c>
      <c r="D16" s="7"/>
      <c r="E16" s="7"/>
      <c r="F16" s="7"/>
      <c r="G16" s="7"/>
      <c r="H16" s="7"/>
      <c r="I16" s="7"/>
      <c r="J16" s="7"/>
      <c r="K16" s="19"/>
      <c r="L16" s="19"/>
      <c r="P16" s="7"/>
    </row>
    <row r="17" spans="2:16" ht="16.5">
      <c r="B17" s="2" t="s">
        <v>223</v>
      </c>
      <c r="D17" s="86">
        <v>0</v>
      </c>
      <c r="E17" s="86"/>
      <c r="F17" s="86">
        <v>0</v>
      </c>
      <c r="G17" s="7"/>
      <c r="H17" s="86">
        <v>0</v>
      </c>
      <c r="I17" s="86"/>
      <c r="J17" s="86">
        <v>0</v>
      </c>
      <c r="K17" s="19">
        <v>-18462</v>
      </c>
      <c r="L17" s="19">
        <f>-1323-18574-818-584-4054</f>
        <v>-25353</v>
      </c>
      <c r="P17" s="7"/>
    </row>
    <row r="18" spans="2:16" ht="16.5">
      <c r="B18" s="1" t="s">
        <v>177</v>
      </c>
      <c r="K18" s="19">
        <f>SUM(K15:K17)</f>
        <v>-858</v>
      </c>
      <c r="L18" s="7">
        <f>SUM(L15:L17)</f>
        <v>-4648</v>
      </c>
      <c r="P18" s="7">
        <f>SUM(P15:P17)</f>
        <v>0</v>
      </c>
    </row>
    <row r="19" spans="2:16" ht="17.25" thickBot="1">
      <c r="B19" s="1" t="s">
        <v>224</v>
      </c>
      <c r="D19" s="89">
        <f>SUM(D15:D17)</f>
        <v>0</v>
      </c>
      <c r="E19" s="89"/>
      <c r="F19" s="89">
        <f>SUM(F15:F17)</f>
        <v>-853</v>
      </c>
      <c r="G19" s="5"/>
      <c r="H19" s="89">
        <f>SUM(H15:H17)</f>
        <v>-422</v>
      </c>
      <c r="I19" s="89"/>
      <c r="J19" s="89">
        <f>SUM(J15:J17)</f>
        <v>578</v>
      </c>
      <c r="K19" s="19"/>
      <c r="L19" s="7"/>
      <c r="P19" s="7"/>
    </row>
    <row r="20" spans="4:16" ht="15.75" customHeight="1" thickTop="1">
      <c r="D20" s="5"/>
      <c r="E20" s="5"/>
      <c r="F20" s="5"/>
      <c r="G20" s="5"/>
      <c r="H20" s="5"/>
      <c r="I20" s="5"/>
      <c r="J20" s="5"/>
      <c r="K20" s="5"/>
      <c r="L20" s="5"/>
      <c r="P20" s="5"/>
    </row>
    <row r="21" spans="2:16" ht="15.75">
      <c r="B21" s="1" t="s">
        <v>214</v>
      </c>
      <c r="D21" s="5"/>
      <c r="E21" s="5"/>
      <c r="F21" s="5"/>
      <c r="G21" s="5"/>
      <c r="H21" s="5"/>
      <c r="I21" s="5"/>
      <c r="J21" s="5"/>
      <c r="K21" s="5"/>
      <c r="L21" s="5"/>
      <c r="P21" s="5"/>
    </row>
    <row r="22" spans="4:16" ht="9" customHeight="1">
      <c r="D22" s="5"/>
      <c r="E22" s="5"/>
      <c r="F22" s="5"/>
      <c r="G22" s="5"/>
      <c r="H22" s="5"/>
      <c r="I22" s="5"/>
      <c r="J22" s="5"/>
      <c r="K22" s="5"/>
      <c r="L22" s="5"/>
      <c r="P22" s="5"/>
    </row>
    <row r="23" spans="2:16" ht="15.75">
      <c r="B23" s="2" t="s">
        <v>215</v>
      </c>
      <c r="D23" s="5">
        <v>-186</v>
      </c>
      <c r="E23" s="5"/>
      <c r="F23" s="5">
        <f>'pl-1'!F34</f>
        <v>-766</v>
      </c>
      <c r="G23" s="5"/>
      <c r="H23" s="5">
        <f>'pl-1'!H34</f>
        <v>-587</v>
      </c>
      <c r="I23" s="5"/>
      <c r="J23" s="5">
        <f>'pl-1'!J34</f>
        <v>312</v>
      </c>
      <c r="K23" s="5"/>
      <c r="L23" s="5"/>
      <c r="P23" s="5">
        <v>0</v>
      </c>
    </row>
    <row r="24" spans="4:16" ht="9.75" customHeight="1">
      <c r="D24" s="5"/>
      <c r="E24" s="5"/>
      <c r="F24" s="5"/>
      <c r="G24" s="5"/>
      <c r="H24" s="5"/>
      <c r="I24" s="5"/>
      <c r="J24" s="5"/>
      <c r="K24" s="5"/>
      <c r="L24" s="5"/>
      <c r="P24" s="5"/>
    </row>
    <row r="25" spans="2:16" ht="15.75">
      <c r="B25" s="2" t="s">
        <v>216</v>
      </c>
      <c r="D25" s="5">
        <v>186</v>
      </c>
      <c r="E25" s="5"/>
      <c r="F25" s="5">
        <f>'pl-1'!F36</f>
        <v>-87</v>
      </c>
      <c r="G25" s="5"/>
      <c r="H25" s="5">
        <f>'pl-1'!H36</f>
        <v>165</v>
      </c>
      <c r="I25" s="5"/>
      <c r="J25" s="5">
        <f>'pl-1'!J36</f>
        <v>266</v>
      </c>
      <c r="K25" s="5">
        <v>2</v>
      </c>
      <c r="L25" s="5">
        <v>-4</v>
      </c>
      <c r="P25" s="5">
        <v>0</v>
      </c>
    </row>
    <row r="26" spans="4:16" ht="9" customHeight="1">
      <c r="D26" s="90"/>
      <c r="E26" s="90"/>
      <c r="F26" s="90"/>
      <c r="G26" s="5"/>
      <c r="H26" s="90"/>
      <c r="I26" s="90"/>
      <c r="J26" s="90"/>
      <c r="K26" s="90"/>
      <c r="L26" s="90"/>
      <c r="P26" s="90"/>
    </row>
    <row r="27" spans="4:16" ht="16.5" thickBot="1">
      <c r="D27" s="89">
        <f>D23+D25</f>
        <v>0</v>
      </c>
      <c r="E27" s="89"/>
      <c r="F27" s="89">
        <f>F23+F25</f>
        <v>-853</v>
      </c>
      <c r="G27" s="5"/>
      <c r="H27" s="89">
        <f>H23+H25</f>
        <v>-422</v>
      </c>
      <c r="I27" s="89">
        <f>I23+I25</f>
        <v>0</v>
      </c>
      <c r="J27" s="89">
        <f>J23+J25</f>
        <v>578</v>
      </c>
      <c r="K27" s="89" t="e">
        <f>#REF!+K25</f>
        <v>#REF!</v>
      </c>
      <c r="L27" s="89" t="e">
        <f>#REF!+L25</f>
        <v>#REF!</v>
      </c>
      <c r="P27" s="89">
        <f>P23+P25</f>
        <v>0</v>
      </c>
    </row>
    <row r="28" spans="4:16" ht="16.5" thickTop="1">
      <c r="D28" s="14"/>
      <c r="E28" s="14"/>
      <c r="F28" s="14"/>
      <c r="G28" s="91"/>
      <c r="H28" s="14"/>
      <c r="I28" s="14"/>
      <c r="J28" s="14"/>
      <c r="K28" s="14"/>
      <c r="L28" s="14"/>
      <c r="P28" s="14"/>
    </row>
  </sheetData>
  <printOptions/>
  <pageMargins left="0.5" right="0" top="1" bottom="1" header="0" footer="0"/>
  <pageSetup firstPageNumber="2" useFirstPageNumber="1" horizontalDpi="600" verticalDpi="600" orientation="portrait" paperSize="9" r:id="rId2"/>
  <headerFooter alignWithMargins="0">
    <oddFooter>&amp;C&amp;"Times New Roman,Regular"&amp;12&amp;P</oddFooter>
  </headerFooter>
  <drawing r:id="rId1"/>
</worksheet>
</file>

<file path=xl/worksheets/sheet3.xml><?xml version="1.0" encoding="utf-8"?>
<worksheet xmlns="http://schemas.openxmlformats.org/spreadsheetml/2006/main" xmlns:r="http://schemas.openxmlformats.org/officeDocument/2006/relationships">
  <dimension ref="A1:P107"/>
  <sheetViews>
    <sheetView view="pageBreakPreview" zoomScaleSheetLayoutView="100" zoomScalePageLayoutView="0" workbookViewId="0" topLeftCell="A1">
      <selection activeCell="F13" sqref="F13"/>
    </sheetView>
  </sheetViews>
  <sheetFormatPr defaultColWidth="9.140625" defaultRowHeight="15.75" customHeight="1"/>
  <cols>
    <col min="1" max="1" width="3.421875" style="2" customWidth="1"/>
    <col min="2" max="2" width="39.57421875" style="2" customWidth="1"/>
    <col min="3" max="3" width="7.8515625" style="2" customWidth="1"/>
    <col min="4" max="4" width="18.140625" style="2" customWidth="1"/>
    <col min="5" max="5" width="3.28125" style="2" customWidth="1"/>
    <col min="6" max="6" width="17.8515625" style="2" customWidth="1"/>
    <col min="7" max="7" width="4.28125" style="2" customWidth="1"/>
    <col min="8" max="16384" width="9.140625" style="2" customWidth="1"/>
  </cols>
  <sheetData>
    <row r="1" ht="15.75" customHeight="1">
      <c r="A1" s="42" t="s">
        <v>35</v>
      </c>
    </row>
    <row r="2" ht="15.75" customHeight="1">
      <c r="A2" s="58" t="s">
        <v>29</v>
      </c>
    </row>
    <row r="3" ht="15.75" customHeight="1">
      <c r="A3" s="40"/>
    </row>
    <row r="4" ht="15.75" customHeight="1">
      <c r="A4" s="41" t="s">
        <v>86</v>
      </c>
    </row>
    <row r="5" ht="15.75" customHeight="1">
      <c r="A5" s="14"/>
    </row>
    <row r="6" spans="1:6" ht="15.75" customHeight="1">
      <c r="A6" s="2" t="s">
        <v>89</v>
      </c>
      <c r="B6" s="59" t="s">
        <v>233</v>
      </c>
      <c r="C6" s="59"/>
      <c r="D6" s="59"/>
      <c r="E6" s="59"/>
      <c r="F6" s="59"/>
    </row>
    <row r="7" spans="1:5" ht="15.75" customHeight="1">
      <c r="A7" s="22"/>
      <c r="B7" s="22"/>
      <c r="C7" s="22"/>
      <c r="D7" s="23"/>
      <c r="E7" s="31"/>
    </row>
    <row r="8" spans="1:6" ht="15.75" customHeight="1">
      <c r="A8" s="22"/>
      <c r="B8" s="22"/>
      <c r="C8" s="22"/>
      <c r="D8" s="23" t="s">
        <v>226</v>
      </c>
      <c r="E8" s="23"/>
      <c r="F8" s="23"/>
    </row>
    <row r="9" spans="1:6" ht="15.75" customHeight="1">
      <c r="A9" s="22"/>
      <c r="B9" s="22"/>
      <c r="D9" s="98" t="s">
        <v>227</v>
      </c>
      <c r="E9" s="23"/>
      <c r="F9" s="98" t="s">
        <v>227</v>
      </c>
    </row>
    <row r="10" spans="1:6" ht="15.75" customHeight="1">
      <c r="A10" s="22"/>
      <c r="B10" s="22"/>
      <c r="C10" s="24"/>
      <c r="D10" s="98" t="s">
        <v>287</v>
      </c>
      <c r="E10" s="23"/>
      <c r="F10" s="54" t="s">
        <v>237</v>
      </c>
    </row>
    <row r="11" spans="1:6" ht="15.75" customHeight="1">
      <c r="A11" s="22"/>
      <c r="B11" s="22"/>
      <c r="C11" s="24" t="s">
        <v>87</v>
      </c>
      <c r="D11" s="23" t="s">
        <v>8</v>
      </c>
      <c r="E11" s="25"/>
      <c r="F11" s="23" t="s">
        <v>8</v>
      </c>
    </row>
    <row r="12" spans="1:6" s="46" customFormat="1" ht="18" customHeight="1">
      <c r="A12" s="52" t="s">
        <v>74</v>
      </c>
      <c r="B12" s="50"/>
      <c r="C12" s="50"/>
      <c r="D12" s="51"/>
      <c r="E12" s="51"/>
      <c r="F12" s="11" t="s">
        <v>252</v>
      </c>
    </row>
    <row r="13" spans="1:6" ht="15.75" customHeight="1">
      <c r="A13" s="22"/>
      <c r="B13" s="22"/>
      <c r="C13" s="22"/>
      <c r="D13" s="25"/>
      <c r="E13" s="25"/>
      <c r="F13" s="25"/>
    </row>
    <row r="14" spans="1:6" ht="15.75" customHeight="1">
      <c r="A14" s="53" t="s">
        <v>75</v>
      </c>
      <c r="B14" s="22"/>
      <c r="C14" s="22"/>
      <c r="D14" s="22"/>
      <c r="E14" s="22"/>
      <c r="F14" s="22"/>
    </row>
    <row r="15" spans="1:6" ht="15.75" customHeight="1">
      <c r="A15" s="53"/>
      <c r="B15" s="22"/>
      <c r="C15" s="22"/>
      <c r="D15" s="22"/>
      <c r="E15" s="22"/>
      <c r="F15" s="22"/>
    </row>
    <row r="16" spans="1:6" ht="15.75" customHeight="1">
      <c r="A16" s="22" t="s">
        <v>30</v>
      </c>
      <c r="B16" s="22"/>
      <c r="C16" s="25" t="s">
        <v>163</v>
      </c>
      <c r="D16" s="27">
        <v>536</v>
      </c>
      <c r="E16" s="27"/>
      <c r="F16" s="27">
        <v>544</v>
      </c>
    </row>
    <row r="17" spans="1:6" ht="15.75" customHeight="1">
      <c r="A17" s="22" t="s">
        <v>167</v>
      </c>
      <c r="B17" s="22"/>
      <c r="C17" s="22"/>
      <c r="D17" s="27">
        <v>21216</v>
      </c>
      <c r="E17" s="27"/>
      <c r="F17" s="27">
        <v>21419</v>
      </c>
    </row>
    <row r="18" spans="1:6" ht="15.75" customHeight="1">
      <c r="A18" s="22" t="s">
        <v>172</v>
      </c>
      <c r="B18" s="22"/>
      <c r="C18" s="25"/>
      <c r="D18" s="27">
        <v>1891</v>
      </c>
      <c r="E18" s="27"/>
      <c r="F18" s="27">
        <v>1891</v>
      </c>
    </row>
    <row r="19" spans="1:6" ht="15.75" customHeight="1">
      <c r="A19" s="22" t="s">
        <v>92</v>
      </c>
      <c r="B19" s="22"/>
      <c r="C19" s="22"/>
      <c r="D19" s="27">
        <v>116566</v>
      </c>
      <c r="E19" s="27"/>
      <c r="F19" s="27">
        <v>116483</v>
      </c>
    </row>
    <row r="20" spans="1:6" ht="15.75" customHeight="1">
      <c r="A20" s="22"/>
      <c r="B20" s="22"/>
      <c r="C20" s="22"/>
      <c r="D20" s="60">
        <f>SUM(D16:D19)</f>
        <v>140209</v>
      </c>
      <c r="E20" s="27"/>
      <c r="F20" s="60">
        <f>SUM(F16:F19)</f>
        <v>140337</v>
      </c>
    </row>
    <row r="21" spans="1:6" ht="15.75" customHeight="1">
      <c r="A21" s="53" t="s">
        <v>31</v>
      </c>
      <c r="B21" s="22"/>
      <c r="C21" s="22"/>
      <c r="D21" s="27"/>
      <c r="E21" s="27"/>
      <c r="F21" s="27"/>
    </row>
    <row r="22" spans="1:6" ht="15.75" customHeight="1">
      <c r="A22" s="53"/>
      <c r="B22" s="22"/>
      <c r="C22" s="22"/>
      <c r="D22" s="27"/>
      <c r="E22" s="27"/>
      <c r="F22" s="27"/>
    </row>
    <row r="23" spans="1:6" ht="15.75" customHeight="1">
      <c r="A23" s="22" t="s">
        <v>93</v>
      </c>
      <c r="B23" s="22"/>
      <c r="C23" s="22"/>
      <c r="D23" s="27">
        <f>58412+3426</f>
        <v>61838</v>
      </c>
      <c r="E23" s="27"/>
      <c r="F23" s="27">
        <f>28952+3743+19462-1382+244</f>
        <v>51019</v>
      </c>
    </row>
    <row r="24" spans="1:6" ht="15.75" customHeight="1">
      <c r="A24" s="22" t="s">
        <v>171</v>
      </c>
      <c r="B24" s="22"/>
      <c r="C24" s="22"/>
      <c r="D24" s="27">
        <f>2562+801</f>
        <v>3363</v>
      </c>
      <c r="E24" s="27"/>
      <c r="F24" s="27">
        <f>2729+1145-698</f>
        <v>3176</v>
      </c>
    </row>
    <row r="25" spans="1:6" ht="15.75" customHeight="1">
      <c r="A25" s="22" t="s">
        <v>239</v>
      </c>
      <c r="B25" s="22"/>
      <c r="C25" s="22"/>
      <c r="D25" s="27">
        <v>674</v>
      </c>
      <c r="E25" s="27"/>
      <c r="F25" s="27">
        <v>698</v>
      </c>
    </row>
    <row r="26" spans="1:6" ht="15.75" customHeight="1">
      <c r="A26" s="22" t="s">
        <v>240</v>
      </c>
      <c r="B26" s="22"/>
      <c r="C26" s="22"/>
      <c r="D26" s="27">
        <v>60</v>
      </c>
      <c r="E26" s="27"/>
      <c r="F26" s="27">
        <v>65</v>
      </c>
    </row>
    <row r="27" spans="1:6" ht="15.75" customHeight="1">
      <c r="A27" s="22" t="s">
        <v>32</v>
      </c>
      <c r="B27" s="22"/>
      <c r="C27" s="22"/>
      <c r="D27" s="27">
        <v>1118</v>
      </c>
      <c r="E27" s="27"/>
      <c r="F27" s="27">
        <v>689</v>
      </c>
    </row>
    <row r="28" spans="1:6" ht="15.75" customHeight="1">
      <c r="A28" s="22" t="s">
        <v>13</v>
      </c>
      <c r="B28" s="22"/>
      <c r="C28" s="22"/>
      <c r="D28" s="27">
        <v>2418</v>
      </c>
      <c r="E28" s="27"/>
      <c r="F28" s="27">
        <v>2508</v>
      </c>
    </row>
    <row r="29" spans="1:6" ht="15.75" customHeight="1">
      <c r="A29" s="22"/>
      <c r="B29" s="22"/>
      <c r="C29" s="22"/>
      <c r="D29" s="60">
        <f>SUM(D23:D28)</f>
        <v>69471</v>
      </c>
      <c r="E29" s="27"/>
      <c r="F29" s="60">
        <f>SUM(F23:F28)</f>
        <v>58155</v>
      </c>
    </row>
    <row r="30" spans="1:6" ht="15.75" customHeight="1">
      <c r="A30" s="22"/>
      <c r="B30" s="22"/>
      <c r="C30" s="22"/>
      <c r="D30" s="27"/>
      <c r="E30" s="27"/>
      <c r="F30" s="27"/>
    </row>
    <row r="31" spans="1:6" ht="15.75" customHeight="1" thickBot="1">
      <c r="A31" s="24" t="s">
        <v>76</v>
      </c>
      <c r="B31" s="22"/>
      <c r="C31" s="22"/>
      <c r="D31" s="35">
        <f>D29+D20</f>
        <v>209680</v>
      </c>
      <c r="E31" s="27"/>
      <c r="F31" s="35">
        <f>F29+F20</f>
        <v>198492</v>
      </c>
    </row>
    <row r="32" spans="1:6" ht="15.75" customHeight="1">
      <c r="A32" s="24"/>
      <c r="B32" s="22"/>
      <c r="C32" s="22"/>
      <c r="D32" s="27"/>
      <c r="E32" s="27"/>
      <c r="F32" s="27"/>
    </row>
    <row r="33" spans="1:6" ht="15.75" customHeight="1">
      <c r="A33" s="24"/>
      <c r="B33" s="22"/>
      <c r="C33" s="22"/>
      <c r="D33" s="27"/>
      <c r="E33" s="27"/>
      <c r="F33" s="27"/>
    </row>
    <row r="34" spans="1:6" ht="15.75" customHeight="1">
      <c r="A34" s="24"/>
      <c r="B34" s="22"/>
      <c r="C34" s="22"/>
      <c r="D34" s="27"/>
      <c r="E34" s="27"/>
      <c r="F34" s="27"/>
    </row>
    <row r="35" spans="1:6" ht="15.75" customHeight="1">
      <c r="A35" s="24"/>
      <c r="B35" s="22"/>
      <c r="C35" s="22"/>
      <c r="D35" s="27"/>
      <c r="E35" s="27"/>
      <c r="F35" s="27"/>
    </row>
    <row r="36" spans="1:6" ht="15.75" customHeight="1">
      <c r="A36" s="24"/>
      <c r="B36" s="22"/>
      <c r="C36" s="22"/>
      <c r="D36" s="27"/>
      <c r="E36" s="27"/>
      <c r="F36" s="27"/>
    </row>
    <row r="37" spans="1:6" ht="15.75" customHeight="1">
      <c r="A37" s="24"/>
      <c r="B37" s="22"/>
      <c r="C37" s="22"/>
      <c r="D37" s="27"/>
      <c r="E37" s="27"/>
      <c r="F37" s="27"/>
    </row>
    <row r="38" spans="1:6" ht="15.75" customHeight="1">
      <c r="A38" s="24"/>
      <c r="B38" s="22"/>
      <c r="C38" s="22"/>
      <c r="D38" s="27"/>
      <c r="E38" s="27"/>
      <c r="F38" s="27"/>
    </row>
    <row r="39" spans="2:16" ht="15.75">
      <c r="B39" s="1"/>
      <c r="C39" s="1"/>
      <c r="G39" s="13"/>
      <c r="P39" s="13"/>
    </row>
    <row r="40" spans="2:16" ht="15.75">
      <c r="B40" s="1"/>
      <c r="C40" s="1"/>
      <c r="G40" s="13"/>
      <c r="P40" s="13"/>
    </row>
    <row r="41" ht="15.75">
      <c r="P41" s="13"/>
    </row>
    <row r="45" spans="1:10" ht="15.75" customHeight="1">
      <c r="A45" s="82"/>
      <c r="B45" s="13"/>
      <c r="C45" s="13"/>
      <c r="D45" s="13"/>
      <c r="E45" s="13"/>
      <c r="F45" s="13"/>
      <c r="G45" s="13"/>
      <c r="H45" s="13"/>
      <c r="I45" s="13"/>
      <c r="J45" s="13"/>
    </row>
    <row r="46" spans="1:10" ht="18.75">
      <c r="A46" s="42" t="s">
        <v>35</v>
      </c>
      <c r="B46" s="13"/>
      <c r="C46" s="13"/>
      <c r="D46" s="13"/>
      <c r="E46" s="13"/>
      <c r="F46" s="13"/>
      <c r="G46" s="13"/>
      <c r="H46" s="13"/>
      <c r="I46" s="13"/>
      <c r="J46" s="13"/>
    </row>
    <row r="47" ht="15.75" customHeight="1">
      <c r="A47" s="58" t="s">
        <v>29</v>
      </c>
    </row>
    <row r="48" ht="15.75" customHeight="1">
      <c r="A48" s="40"/>
    </row>
    <row r="49" ht="15.75" customHeight="1">
      <c r="A49" s="41" t="s">
        <v>86</v>
      </c>
    </row>
    <row r="50" ht="15.75" customHeight="1">
      <c r="A50" s="14"/>
    </row>
    <row r="51" spans="1:6" ht="15.75" customHeight="1">
      <c r="A51" s="2" t="s">
        <v>89</v>
      </c>
      <c r="B51" s="59" t="s">
        <v>233</v>
      </c>
      <c r="C51" s="59"/>
      <c r="D51" s="59"/>
      <c r="E51" s="59"/>
      <c r="F51" s="59"/>
    </row>
    <row r="52" spans="2:6" ht="15.75" customHeight="1">
      <c r="B52" s="59"/>
      <c r="C52" s="59"/>
      <c r="D52" s="59"/>
      <c r="E52" s="59"/>
      <c r="F52" s="59"/>
    </row>
    <row r="53" spans="1:6" ht="15.75" customHeight="1">
      <c r="A53" s="22"/>
      <c r="B53" s="22"/>
      <c r="C53" s="22"/>
      <c r="D53" s="23" t="s">
        <v>226</v>
      </c>
      <c r="E53" s="23"/>
      <c r="F53" s="23"/>
    </row>
    <row r="54" spans="1:6" ht="15.75" customHeight="1">
      <c r="A54" s="22"/>
      <c r="B54" s="22"/>
      <c r="D54" s="98" t="s">
        <v>227</v>
      </c>
      <c r="E54" s="23"/>
      <c r="F54" s="98" t="s">
        <v>227</v>
      </c>
    </row>
    <row r="55" spans="1:6" ht="15.75" customHeight="1">
      <c r="A55" s="22"/>
      <c r="B55" s="22"/>
      <c r="D55" s="54" t="s">
        <v>288</v>
      </c>
      <c r="E55" s="23"/>
      <c r="F55" s="54" t="s">
        <v>237</v>
      </c>
    </row>
    <row r="56" spans="1:6" ht="15.75" customHeight="1">
      <c r="A56" s="22"/>
      <c r="B56" s="22"/>
      <c r="C56" s="24" t="s">
        <v>87</v>
      </c>
      <c r="D56" s="23" t="s">
        <v>8</v>
      </c>
      <c r="E56" s="25"/>
      <c r="F56" s="23" t="s">
        <v>8</v>
      </c>
    </row>
    <row r="57" spans="1:6" ht="15.75" customHeight="1">
      <c r="A57" s="22"/>
      <c r="B57" s="22"/>
      <c r="C57" s="24"/>
      <c r="D57" s="23"/>
      <c r="E57" s="25"/>
      <c r="F57" s="11" t="s">
        <v>252</v>
      </c>
    </row>
    <row r="58" spans="1:5" ht="15.75" customHeight="1">
      <c r="A58" s="52" t="s">
        <v>77</v>
      </c>
      <c r="B58" s="22"/>
      <c r="C58" s="22"/>
      <c r="D58" s="25"/>
      <c r="E58" s="25"/>
    </row>
    <row r="59" spans="1:6" ht="15.75" customHeight="1">
      <c r="A59" s="22"/>
      <c r="B59" s="22"/>
      <c r="C59" s="22"/>
      <c r="D59" s="25"/>
      <c r="E59" s="25"/>
      <c r="F59" s="25"/>
    </row>
    <row r="60" spans="1:6" ht="15.75" customHeight="1">
      <c r="A60" s="28" t="s">
        <v>78</v>
      </c>
      <c r="B60" s="22"/>
      <c r="C60" s="22"/>
      <c r="D60" s="27"/>
      <c r="E60" s="27"/>
      <c r="F60" s="27"/>
    </row>
    <row r="61" spans="1:6" ht="9.75" customHeight="1">
      <c r="A61" s="22"/>
      <c r="B61" s="22"/>
      <c r="C61" s="22"/>
      <c r="D61" s="27"/>
      <c r="E61" s="27"/>
      <c r="F61" s="27"/>
    </row>
    <row r="62" spans="1:6" ht="15.75" customHeight="1">
      <c r="A62" s="22" t="s">
        <v>3</v>
      </c>
      <c r="B62" s="22"/>
      <c r="C62" s="22"/>
      <c r="D62" s="27">
        <v>9132</v>
      </c>
      <c r="E62" s="27"/>
      <c r="F62" s="27">
        <v>9132</v>
      </c>
    </row>
    <row r="63" spans="1:6" ht="15.75" customHeight="1">
      <c r="A63" s="22" t="s">
        <v>4</v>
      </c>
      <c r="B63" s="22"/>
      <c r="C63" s="22"/>
      <c r="D63" s="29">
        <f>102995-827+171</f>
        <v>102339</v>
      </c>
      <c r="E63" s="27"/>
      <c r="F63" s="29">
        <f>103582-827+171</f>
        <v>102926</v>
      </c>
    </row>
    <row r="64" spans="1:6" ht="9.75" customHeight="1">
      <c r="A64" s="22"/>
      <c r="B64" s="22"/>
      <c r="C64" s="22"/>
      <c r="D64" s="27"/>
      <c r="E64" s="27"/>
      <c r="F64" s="27"/>
    </row>
    <row r="65" spans="1:6" ht="15.75" customHeight="1">
      <c r="A65" s="22" t="s">
        <v>91</v>
      </c>
      <c r="B65" s="22"/>
      <c r="C65" s="22"/>
      <c r="D65" s="27">
        <f>SUM(D62:D64)</f>
        <v>111471</v>
      </c>
      <c r="E65" s="27"/>
      <c r="F65" s="27">
        <f>SUM(F62:F64)</f>
        <v>112058</v>
      </c>
    </row>
    <row r="66" spans="1:6" ht="15.75" customHeight="1">
      <c r="A66" s="22" t="s">
        <v>5</v>
      </c>
      <c r="B66" s="22"/>
      <c r="C66" s="22"/>
      <c r="D66" s="27">
        <f>6854-354+73</f>
        <v>6573</v>
      </c>
      <c r="E66" s="27"/>
      <c r="F66" s="27">
        <f>6689-354+73</f>
        <v>6408</v>
      </c>
    </row>
    <row r="67" spans="1:6" ht="15.75" customHeight="1">
      <c r="A67" s="22"/>
      <c r="B67" s="22"/>
      <c r="C67" s="22"/>
      <c r="D67" s="27"/>
      <c r="E67" s="27"/>
      <c r="F67" s="27"/>
    </row>
    <row r="68" spans="1:6" ht="15.75" customHeight="1" thickBot="1">
      <c r="A68" s="24" t="s">
        <v>79</v>
      </c>
      <c r="B68" s="22"/>
      <c r="C68" s="22"/>
      <c r="D68" s="35">
        <f>SUM(D65:D66)</f>
        <v>118044</v>
      </c>
      <c r="E68" s="27"/>
      <c r="F68" s="35">
        <f>SUM(F65:F66)</f>
        <v>118466</v>
      </c>
    </row>
    <row r="69" spans="1:6" ht="15.75" customHeight="1">
      <c r="A69" s="22"/>
      <c r="B69" s="22"/>
      <c r="C69" s="22"/>
      <c r="D69" s="27"/>
      <c r="E69" s="27"/>
      <c r="F69" s="27"/>
    </row>
    <row r="70" spans="1:6" ht="15.75" customHeight="1">
      <c r="A70" s="28" t="s">
        <v>80</v>
      </c>
      <c r="B70" s="22"/>
      <c r="C70" s="22"/>
      <c r="D70" s="27"/>
      <c r="E70" s="27"/>
      <c r="F70" s="27"/>
    </row>
    <row r="71" spans="1:6" ht="9.75" customHeight="1">
      <c r="A71" s="22"/>
      <c r="B71" s="22"/>
      <c r="C71" s="22"/>
      <c r="D71" s="27"/>
      <c r="E71" s="27"/>
      <c r="F71" s="27"/>
    </row>
    <row r="72" spans="1:6" ht="15.75" customHeight="1">
      <c r="A72" s="22" t="s">
        <v>34</v>
      </c>
      <c r="B72" s="22"/>
      <c r="C72" s="25"/>
      <c r="D72" s="27">
        <v>7328</v>
      </c>
      <c r="E72" s="27"/>
      <c r="F72" s="27">
        <v>7356</v>
      </c>
    </row>
    <row r="73" spans="1:6" ht="15.75" customHeight="1">
      <c r="A73" s="22" t="s">
        <v>121</v>
      </c>
      <c r="B73" s="22"/>
      <c r="C73" s="25" t="s">
        <v>164</v>
      </c>
      <c r="D73" s="27">
        <v>27663</v>
      </c>
      <c r="E73" s="27"/>
      <c r="F73" s="27">
        <v>25732</v>
      </c>
    </row>
    <row r="74" spans="1:6" ht="15.75" customHeight="1" thickBot="1">
      <c r="A74" s="24"/>
      <c r="B74" s="24"/>
      <c r="C74" s="24"/>
      <c r="D74" s="35">
        <f>SUM(D72:D73)</f>
        <v>34991</v>
      </c>
      <c r="E74" s="27"/>
      <c r="F74" s="35">
        <f>SUM(F72:F73)</f>
        <v>33088</v>
      </c>
    </row>
    <row r="75" spans="1:6" ht="15.75" customHeight="1">
      <c r="A75" s="22"/>
      <c r="B75" s="22"/>
      <c r="C75" s="22"/>
      <c r="D75" s="27"/>
      <c r="E75" s="27"/>
      <c r="F75" s="27"/>
    </row>
    <row r="76" spans="1:6" ht="15.75" customHeight="1">
      <c r="A76" s="28" t="s">
        <v>33</v>
      </c>
      <c r="B76" s="22"/>
      <c r="C76" s="22"/>
      <c r="D76" s="27"/>
      <c r="E76" s="27"/>
      <c r="F76" s="27"/>
    </row>
    <row r="77" spans="1:6" ht="9.75" customHeight="1">
      <c r="A77" s="28"/>
      <c r="B77" s="22"/>
      <c r="C77" s="22"/>
      <c r="D77" s="27"/>
      <c r="E77" s="27"/>
      <c r="F77" s="27"/>
    </row>
    <row r="78" spans="1:6" ht="15.75" customHeight="1">
      <c r="A78" s="55" t="s">
        <v>81</v>
      </c>
      <c r="B78" s="22"/>
      <c r="C78" s="22"/>
      <c r="D78" s="27">
        <f>41462-509+7369+1</f>
        <v>48323</v>
      </c>
      <c r="E78" s="27"/>
      <c r="F78" s="27">
        <f>19803+19462</f>
        <v>39265</v>
      </c>
    </row>
    <row r="79" spans="1:6" ht="15.75" customHeight="1">
      <c r="A79" s="55" t="s">
        <v>241</v>
      </c>
      <c r="B79" s="22"/>
      <c r="C79" s="22"/>
      <c r="D79" s="27">
        <v>509</v>
      </c>
      <c r="E79" s="27"/>
      <c r="F79" s="27">
        <v>130</v>
      </c>
    </row>
    <row r="80" spans="1:6" ht="15.75" customHeight="1">
      <c r="A80" s="22" t="s">
        <v>185</v>
      </c>
      <c r="B80" s="22"/>
      <c r="C80" s="22"/>
      <c r="D80" s="27">
        <v>198</v>
      </c>
      <c r="E80" s="27"/>
      <c r="F80" s="27">
        <v>189</v>
      </c>
    </row>
    <row r="81" spans="1:6" ht="15.75" customHeight="1">
      <c r="A81" s="22" t="s">
        <v>122</v>
      </c>
      <c r="B81" s="22"/>
      <c r="C81" s="25" t="s">
        <v>164</v>
      </c>
      <c r="D81" s="27">
        <f>5015+2600</f>
        <v>7615</v>
      </c>
      <c r="E81" s="27"/>
      <c r="F81" s="27">
        <v>7354</v>
      </c>
    </row>
    <row r="82" spans="1:6" ht="15.75" customHeight="1">
      <c r="A82" s="22"/>
      <c r="B82" s="22"/>
      <c r="C82" s="22"/>
      <c r="D82" s="60">
        <f>SUM(D78:D81)</f>
        <v>56645</v>
      </c>
      <c r="E82" s="27"/>
      <c r="F82" s="60">
        <f>SUM(F78:F81)</f>
        <v>46938</v>
      </c>
    </row>
    <row r="83" spans="1:6" ht="9.75" customHeight="1">
      <c r="A83" s="22"/>
      <c r="B83" s="22"/>
      <c r="C83" s="22"/>
      <c r="D83" s="27"/>
      <c r="E83" s="27"/>
      <c r="F83" s="27"/>
    </row>
    <row r="84" spans="1:6" ht="15.75" customHeight="1">
      <c r="A84" s="22" t="s">
        <v>82</v>
      </c>
      <c r="B84" s="22"/>
      <c r="C84" s="22"/>
      <c r="D84" s="27">
        <f>D82+D74</f>
        <v>91636</v>
      </c>
      <c r="E84" s="27"/>
      <c r="F84" s="27">
        <f>F82+F74</f>
        <v>80026</v>
      </c>
    </row>
    <row r="85" spans="1:6" ht="9.75" customHeight="1">
      <c r="A85" s="22"/>
      <c r="B85" s="22"/>
      <c r="C85" s="22"/>
      <c r="D85" s="27"/>
      <c r="E85" s="27"/>
      <c r="F85" s="27"/>
    </row>
    <row r="86" spans="1:6" ht="18" customHeight="1" thickBot="1">
      <c r="A86" s="52" t="s">
        <v>83</v>
      </c>
      <c r="B86" s="24"/>
      <c r="C86" s="24"/>
      <c r="D86" s="35">
        <f>D84+D68</f>
        <v>209680</v>
      </c>
      <c r="E86" s="27"/>
      <c r="F86" s="35">
        <f>F84+F68</f>
        <v>198492</v>
      </c>
    </row>
    <row r="87" spans="1:6" ht="15.75" customHeight="1">
      <c r="A87" s="22"/>
      <c r="B87" s="22"/>
      <c r="C87" s="22"/>
      <c r="D87" s="27"/>
      <c r="E87" s="27"/>
      <c r="F87" s="27"/>
    </row>
    <row r="88" spans="1:6" ht="15.75" customHeight="1">
      <c r="A88" s="22" t="s">
        <v>84</v>
      </c>
      <c r="B88" s="22"/>
      <c r="C88" s="22"/>
      <c r="D88" s="30"/>
      <c r="E88" s="32"/>
      <c r="F88" s="30"/>
    </row>
    <row r="89" spans="1:6" ht="15.75" customHeight="1" thickBot="1">
      <c r="A89" s="22" t="s">
        <v>85</v>
      </c>
      <c r="B89" s="22"/>
      <c r="C89" s="22"/>
      <c r="D89" s="56">
        <f>D65/91321</f>
        <v>1.2206502337906944</v>
      </c>
      <c r="E89" s="32"/>
      <c r="F89" s="56">
        <f>F65/91321</f>
        <v>1.2270781090877236</v>
      </c>
    </row>
    <row r="90" spans="1:6" ht="15.75" customHeight="1">
      <c r="A90" s="22"/>
      <c r="B90" s="22"/>
      <c r="C90" s="22"/>
      <c r="D90" s="30"/>
      <c r="E90" s="32"/>
      <c r="F90" s="30"/>
    </row>
    <row r="91" spans="1:6" ht="15.75" customHeight="1">
      <c r="A91" s="22"/>
      <c r="B91" s="22"/>
      <c r="C91" s="22"/>
      <c r="D91" s="30"/>
      <c r="E91" s="32"/>
      <c r="F91" s="30"/>
    </row>
    <row r="92" spans="2:16" ht="15.75">
      <c r="B92" s="1"/>
      <c r="C92" s="1"/>
      <c r="G92" s="13"/>
      <c r="P92" s="13"/>
    </row>
    <row r="93" spans="2:16" ht="15.75">
      <c r="B93" s="1"/>
      <c r="C93" s="1"/>
      <c r="G93" s="13"/>
      <c r="P93" s="13"/>
    </row>
    <row r="94" ht="15.75">
      <c r="P94" s="13"/>
    </row>
    <row r="98" spans="1:10" ht="15.75" customHeight="1">
      <c r="A98" s="82"/>
      <c r="B98" s="13"/>
      <c r="C98" s="13"/>
      <c r="D98" s="13"/>
      <c r="E98" s="13"/>
      <c r="F98" s="13"/>
      <c r="G98" s="13"/>
      <c r="H98" s="13"/>
      <c r="I98" s="13"/>
      <c r="J98" s="13"/>
    </row>
    <row r="99" spans="1:6" ht="15.75" customHeight="1">
      <c r="A99" s="13"/>
      <c r="B99" s="13"/>
      <c r="C99" s="13"/>
      <c r="D99" s="13"/>
      <c r="E99" s="13"/>
      <c r="F99" s="13"/>
    </row>
    <row r="100" spans="1:6" ht="15.75" customHeight="1">
      <c r="A100" s="13"/>
      <c r="B100" s="13"/>
      <c r="C100" s="13"/>
      <c r="D100" s="13"/>
      <c r="E100" s="13"/>
      <c r="F100" s="13"/>
    </row>
    <row r="101" spans="1:6" ht="15.75" customHeight="1">
      <c r="A101" s="13"/>
      <c r="B101" s="13"/>
      <c r="C101" s="13"/>
      <c r="D101" s="13"/>
      <c r="E101" s="13"/>
      <c r="F101" s="13"/>
    </row>
    <row r="102" spans="1:6" ht="15.75" customHeight="1">
      <c r="A102" s="13"/>
      <c r="B102" s="13"/>
      <c r="C102" s="13"/>
      <c r="D102" s="13"/>
      <c r="E102" s="13"/>
      <c r="F102" s="13"/>
    </row>
    <row r="103" spans="1:6" ht="15.75" customHeight="1">
      <c r="A103" s="13"/>
      <c r="B103" s="13"/>
      <c r="C103" s="13"/>
      <c r="D103" s="13"/>
      <c r="E103" s="13"/>
      <c r="F103" s="13"/>
    </row>
    <row r="104" spans="1:6" ht="15.75" customHeight="1">
      <c r="A104" s="13"/>
      <c r="B104" s="13"/>
      <c r="C104" s="13"/>
      <c r="D104" s="13"/>
      <c r="E104" s="13"/>
      <c r="F104" s="13"/>
    </row>
    <row r="105" spans="1:6" ht="15.75" customHeight="1">
      <c r="A105" s="13"/>
      <c r="B105" s="13"/>
      <c r="C105" s="13"/>
      <c r="D105" s="13"/>
      <c r="E105" s="13"/>
      <c r="F105" s="13"/>
    </row>
    <row r="106" spans="1:6" ht="15.75" customHeight="1">
      <c r="A106" s="13"/>
      <c r="B106" s="13"/>
      <c r="C106" s="13"/>
      <c r="D106" s="13"/>
      <c r="E106" s="13"/>
      <c r="F106" s="13"/>
    </row>
    <row r="107" spans="1:6" ht="15.75" customHeight="1">
      <c r="A107" s="13"/>
      <c r="B107" s="13"/>
      <c r="C107" s="13"/>
      <c r="D107" s="13"/>
      <c r="E107" s="13"/>
      <c r="F107" s="13"/>
    </row>
  </sheetData>
  <sheetProtection/>
  <printOptions/>
  <pageMargins left="0.75" right="0" top="0.75" bottom="0" header="0" footer="0"/>
  <pageSetup firstPageNumber="3" useFirstPageNumber="1" horizontalDpi="600" verticalDpi="600" orientation="portrait" paperSize="9" r:id="rId2"/>
  <headerFooter alignWithMargins="0">
    <oddFooter>&amp;C&amp;"Times New Roman,Regular"&amp;12&amp;P</oddFooter>
  </headerFooter>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P48"/>
  <sheetViews>
    <sheetView view="pageBreakPreview" zoomScaleSheetLayoutView="100" zoomScalePageLayoutView="0" workbookViewId="0" topLeftCell="A1">
      <selection activeCell="A11" sqref="A11"/>
    </sheetView>
  </sheetViews>
  <sheetFormatPr defaultColWidth="9.140625" defaultRowHeight="12.75"/>
  <cols>
    <col min="1" max="1" width="4.421875" style="0" customWidth="1"/>
    <col min="2" max="2" width="43.7109375" style="0" customWidth="1"/>
    <col min="3" max="3" width="14.8515625" style="0" customWidth="1"/>
    <col min="4" max="6" width="17.7109375" style="0" customWidth="1"/>
    <col min="7" max="7" width="14.8515625" style="0" customWidth="1"/>
    <col min="8" max="8" width="14.8515625" style="112" customWidth="1"/>
    <col min="9" max="9" width="14.8515625" style="0" customWidth="1"/>
  </cols>
  <sheetData>
    <row r="1" s="2" customFormat="1" ht="18.75">
      <c r="A1" s="42" t="s">
        <v>35</v>
      </c>
    </row>
    <row r="2" spans="1:9" s="2" customFormat="1" ht="15.75">
      <c r="A2" s="58" t="s">
        <v>29</v>
      </c>
      <c r="B2" s="17"/>
      <c r="C2" s="17"/>
      <c r="E2" s="17"/>
      <c r="I2" s="17"/>
    </row>
    <row r="3" spans="1:4" s="2" customFormat="1" ht="9.75" customHeight="1">
      <c r="A3" s="40"/>
      <c r="D3" s="14"/>
    </row>
    <row r="4" spans="1:4" s="2" customFormat="1" ht="15.75" customHeight="1">
      <c r="A4" s="41" t="s">
        <v>86</v>
      </c>
      <c r="D4" s="14"/>
    </row>
    <row r="5" spans="1:4" s="2" customFormat="1" ht="9.75" customHeight="1">
      <c r="A5" s="40"/>
      <c r="D5" s="14"/>
    </row>
    <row r="6" spans="1:4" s="2" customFormat="1" ht="15.75" customHeight="1">
      <c r="A6" s="18" t="s">
        <v>88</v>
      </c>
      <c r="B6" s="1" t="s">
        <v>232</v>
      </c>
      <c r="D6" s="14"/>
    </row>
    <row r="7" spans="1:4" s="2" customFormat="1" ht="9.75" customHeight="1">
      <c r="A7" s="1"/>
      <c r="D7" s="14"/>
    </row>
    <row r="8" spans="1:9" ht="15.75" customHeight="1">
      <c r="A8" s="13"/>
      <c r="B8" s="13"/>
      <c r="C8" s="57" t="s">
        <v>236</v>
      </c>
      <c r="D8" s="2"/>
      <c r="E8" s="2"/>
      <c r="F8" s="2"/>
      <c r="G8" s="2"/>
      <c r="H8" s="2"/>
      <c r="I8" s="2"/>
    </row>
    <row r="9" spans="1:9" ht="15.75" customHeight="1">
      <c r="A9" s="13"/>
      <c r="B9" s="13"/>
      <c r="C9" s="127" t="s">
        <v>54</v>
      </c>
      <c r="D9" s="127"/>
      <c r="E9" s="23" t="s">
        <v>53</v>
      </c>
      <c r="I9" s="23"/>
    </row>
    <row r="10" spans="1:7" ht="15.75" customHeight="1">
      <c r="A10" s="13"/>
      <c r="B10" s="13"/>
      <c r="C10" s="23" t="s">
        <v>56</v>
      </c>
      <c r="D10" s="23" t="s">
        <v>57</v>
      </c>
      <c r="E10" s="23" t="s">
        <v>67</v>
      </c>
      <c r="F10" s="23" t="s">
        <v>253</v>
      </c>
      <c r="G10" s="23"/>
    </row>
    <row r="11" spans="1:9" ht="15.75" customHeight="1">
      <c r="A11" s="13"/>
      <c r="B11" s="13"/>
      <c r="C11" s="47" t="s">
        <v>55</v>
      </c>
      <c r="D11" s="23" t="s">
        <v>58</v>
      </c>
      <c r="E11" s="23" t="s">
        <v>68</v>
      </c>
      <c r="F11" s="23" t="s">
        <v>254</v>
      </c>
      <c r="G11" s="23"/>
      <c r="H11" s="23" t="s">
        <v>71</v>
      </c>
      <c r="I11" s="23" t="s">
        <v>7</v>
      </c>
    </row>
    <row r="12" spans="1:9" ht="15.75" customHeight="1">
      <c r="A12" s="13"/>
      <c r="B12" s="13"/>
      <c r="C12" s="13"/>
      <c r="D12" s="23" t="s">
        <v>59</v>
      </c>
      <c r="E12" s="23" t="s">
        <v>69</v>
      </c>
      <c r="F12" s="23" t="s">
        <v>255</v>
      </c>
      <c r="G12" s="23" t="s">
        <v>70</v>
      </c>
      <c r="H12" s="23" t="s">
        <v>72</v>
      </c>
      <c r="I12" s="23" t="s">
        <v>73</v>
      </c>
    </row>
    <row r="13" spans="1:9" ht="15.75" customHeight="1">
      <c r="A13" s="13"/>
      <c r="B13" s="13"/>
      <c r="C13" s="13"/>
      <c r="D13" s="23" t="s">
        <v>60</v>
      </c>
      <c r="E13" s="23"/>
      <c r="F13" s="23"/>
      <c r="G13" s="23"/>
      <c r="H13" s="23"/>
      <c r="I13" s="23"/>
    </row>
    <row r="14" spans="1:9" ht="9.75" customHeight="1">
      <c r="A14" s="13"/>
      <c r="B14" s="13"/>
      <c r="C14" s="13"/>
      <c r="D14" s="23"/>
      <c r="E14" s="23"/>
      <c r="F14" s="23"/>
      <c r="G14" s="23"/>
      <c r="H14" s="23"/>
      <c r="I14" s="23"/>
    </row>
    <row r="15" spans="1:9" ht="15.75" customHeight="1">
      <c r="A15" s="37"/>
      <c r="B15" s="37"/>
      <c r="C15" s="49" t="s">
        <v>8</v>
      </c>
      <c r="D15" s="49" t="s">
        <v>8</v>
      </c>
      <c r="E15" s="49" t="s">
        <v>8</v>
      </c>
      <c r="F15" s="49" t="s">
        <v>8</v>
      </c>
      <c r="G15" s="49" t="s">
        <v>8</v>
      </c>
      <c r="H15" s="49" t="s">
        <v>8</v>
      </c>
      <c r="I15" s="49" t="s">
        <v>8</v>
      </c>
    </row>
    <row r="16" spans="1:9" ht="15.75" customHeight="1">
      <c r="A16" s="13"/>
      <c r="B16" s="13"/>
      <c r="C16" s="23"/>
      <c r="D16" s="23"/>
      <c r="E16" s="23"/>
      <c r="F16" s="23"/>
      <c r="G16" s="23"/>
      <c r="H16" s="23"/>
      <c r="I16" s="23"/>
    </row>
    <row r="17" spans="1:2" ht="15.75" customHeight="1">
      <c r="A17" s="13"/>
      <c r="B17" s="34" t="s">
        <v>299</v>
      </c>
    </row>
    <row r="18" spans="1:9" ht="9.75" customHeight="1">
      <c r="A18" s="13"/>
      <c r="B18" s="13"/>
      <c r="C18" s="13"/>
      <c r="D18" s="22"/>
      <c r="E18" s="22"/>
      <c r="F18" s="22"/>
      <c r="G18" s="22"/>
      <c r="H18" s="22"/>
      <c r="I18" s="22"/>
    </row>
    <row r="19" spans="1:9" ht="15.75" customHeight="1">
      <c r="A19" s="13"/>
      <c r="B19" s="13" t="s">
        <v>282</v>
      </c>
      <c r="C19" s="6">
        <v>9132</v>
      </c>
      <c r="D19" s="32">
        <v>0</v>
      </c>
      <c r="E19" s="38">
        <f>16179+77429</f>
        <v>93608</v>
      </c>
      <c r="F19" s="27">
        <v>9974</v>
      </c>
      <c r="G19" s="32">
        <f>SUM(C19:F19)</f>
        <v>112714</v>
      </c>
      <c r="H19" s="27">
        <v>6689</v>
      </c>
      <c r="I19" s="38">
        <f>SUM(G19:H19)</f>
        <v>119403</v>
      </c>
    </row>
    <row r="20" spans="1:9" ht="9.75" customHeight="1">
      <c r="A20" s="13"/>
      <c r="B20" s="13"/>
      <c r="C20" s="6"/>
      <c r="D20" s="32"/>
      <c r="E20" s="38"/>
      <c r="F20" s="27"/>
      <c r="G20" s="32"/>
      <c r="H20" s="27"/>
      <c r="I20" s="38"/>
    </row>
    <row r="21" spans="1:9" ht="15.75" customHeight="1">
      <c r="A21" s="13"/>
      <c r="B21" s="13" t="s">
        <v>280</v>
      </c>
      <c r="C21" s="6">
        <v>0</v>
      </c>
      <c r="D21" s="32">
        <v>0</v>
      </c>
      <c r="E21" s="38">
        <v>0</v>
      </c>
      <c r="F21" s="27">
        <f>-827+171</f>
        <v>-656</v>
      </c>
      <c r="G21" s="27">
        <f>SUM(C21:F21)</f>
        <v>-656</v>
      </c>
      <c r="H21" s="27">
        <f>-354+73</f>
        <v>-281</v>
      </c>
      <c r="I21" s="27">
        <f>SUM(G21:H21)</f>
        <v>-937</v>
      </c>
    </row>
    <row r="22" spans="1:9" ht="9.75" customHeight="1">
      <c r="A22" s="13"/>
      <c r="B22" s="13"/>
      <c r="C22" s="61"/>
      <c r="D22" s="104"/>
      <c r="E22" s="111"/>
      <c r="F22" s="29"/>
      <c r="G22" s="104"/>
      <c r="H22" s="29"/>
      <c r="I22" s="111"/>
    </row>
    <row r="23" spans="1:9" ht="15.75" customHeight="1">
      <c r="A23" s="13"/>
      <c r="B23" s="13" t="s">
        <v>281</v>
      </c>
      <c r="C23" s="6">
        <f>SUM(C19:C21)</f>
        <v>9132</v>
      </c>
      <c r="D23" s="6">
        <f aca="true" t="shared" si="0" ref="D23:I23">SUM(D19:D21)</f>
        <v>0</v>
      </c>
      <c r="E23" s="6">
        <f t="shared" si="0"/>
        <v>93608</v>
      </c>
      <c r="F23" s="6">
        <f t="shared" si="0"/>
        <v>9318</v>
      </c>
      <c r="G23" s="6">
        <f t="shared" si="0"/>
        <v>112058</v>
      </c>
      <c r="H23" s="6">
        <f t="shared" si="0"/>
        <v>6408</v>
      </c>
      <c r="I23" s="6">
        <f t="shared" si="0"/>
        <v>118466</v>
      </c>
    </row>
    <row r="24" spans="1:9" ht="9.75" customHeight="1">
      <c r="A24" s="13"/>
      <c r="B24" s="13"/>
      <c r="C24" s="6"/>
      <c r="D24" s="32"/>
      <c r="E24" s="38"/>
      <c r="F24" s="27"/>
      <c r="G24" s="32"/>
      <c r="H24" s="27"/>
      <c r="I24" s="38"/>
    </row>
    <row r="25" spans="1:9" ht="15.75" customHeight="1">
      <c r="A25" s="13"/>
      <c r="B25" s="13" t="s">
        <v>276</v>
      </c>
      <c r="C25" s="6">
        <v>0</v>
      </c>
      <c r="D25" s="32">
        <v>0</v>
      </c>
      <c r="E25" s="38">
        <v>0</v>
      </c>
      <c r="F25" s="27">
        <f>'pl-2'!H23</f>
        <v>-587</v>
      </c>
      <c r="G25" s="27">
        <f>SUM(C25:F25)</f>
        <v>-587</v>
      </c>
      <c r="H25" s="27">
        <f>'pl-2'!H25</f>
        <v>165</v>
      </c>
      <c r="I25" s="48">
        <f>SUM(G25:H25)</f>
        <v>-422</v>
      </c>
    </row>
    <row r="26" spans="1:9" ht="9.75" customHeight="1">
      <c r="A26" s="13"/>
      <c r="B26" s="13"/>
      <c r="C26" s="26"/>
      <c r="D26" s="26"/>
      <c r="E26" s="26"/>
      <c r="F26" s="26"/>
      <c r="G26" s="26"/>
      <c r="H26" s="26"/>
      <c r="I26" s="26"/>
    </row>
    <row r="27" spans="1:9" ht="15.75" customHeight="1" thickBot="1">
      <c r="A27" s="13"/>
      <c r="B27" s="34" t="s">
        <v>300</v>
      </c>
      <c r="C27" s="39">
        <f>SUM(C23:C25)</f>
        <v>9132</v>
      </c>
      <c r="D27" s="39">
        <f aca="true" t="shared" si="1" ref="D27:I27">SUM(D23:D25)</f>
        <v>0</v>
      </c>
      <c r="E27" s="39">
        <f t="shared" si="1"/>
        <v>93608</v>
      </c>
      <c r="F27" s="39">
        <f t="shared" si="1"/>
        <v>8731</v>
      </c>
      <c r="G27" s="39">
        <f t="shared" si="1"/>
        <v>111471</v>
      </c>
      <c r="H27" s="39">
        <f t="shared" si="1"/>
        <v>6573</v>
      </c>
      <c r="I27" s="39">
        <f t="shared" si="1"/>
        <v>118044</v>
      </c>
    </row>
    <row r="28" spans="1:9" ht="15.75" customHeight="1" thickTop="1">
      <c r="A28" s="13"/>
      <c r="B28" s="13"/>
      <c r="C28" s="32"/>
      <c r="D28" s="32"/>
      <c r="E28" s="32"/>
      <c r="F28" s="32"/>
      <c r="G28" s="32"/>
      <c r="H28" s="32"/>
      <c r="I28" s="32"/>
    </row>
    <row r="29" spans="1:2" ht="15.75" customHeight="1">
      <c r="A29" s="13"/>
      <c r="B29" s="34" t="s">
        <v>301</v>
      </c>
    </row>
    <row r="30" spans="1:9" ht="9.75" customHeight="1">
      <c r="A30" s="13"/>
      <c r="B30" s="13"/>
      <c r="C30" s="13"/>
      <c r="D30" s="22"/>
      <c r="E30" s="22"/>
      <c r="F30" s="22"/>
      <c r="G30" s="22"/>
      <c r="H30" s="22"/>
      <c r="I30" s="22"/>
    </row>
    <row r="31" spans="1:9" ht="15.75" customHeight="1">
      <c r="A31" s="13"/>
      <c r="B31" s="13" t="s">
        <v>283</v>
      </c>
      <c r="C31" s="6">
        <v>60490</v>
      </c>
      <c r="D31" s="32">
        <v>30831</v>
      </c>
      <c r="E31" s="38">
        <f>16179+26</f>
        <v>16205</v>
      </c>
      <c r="F31" s="27">
        <f>-3434+7911</f>
        <v>4477</v>
      </c>
      <c r="G31" s="32">
        <f>SUM(C31:F31)</f>
        <v>112003</v>
      </c>
      <c r="H31" s="27">
        <v>6196</v>
      </c>
      <c r="I31" s="38">
        <f>SUM(G31:H31)</f>
        <v>118199</v>
      </c>
    </row>
    <row r="32" spans="1:9" ht="9.75" customHeight="1">
      <c r="A32" s="13"/>
      <c r="B32" s="13"/>
      <c r="C32" s="6"/>
      <c r="D32" s="32"/>
      <c r="E32" s="38"/>
      <c r="F32" s="27"/>
      <c r="G32" s="32"/>
      <c r="H32" s="27"/>
      <c r="I32" s="38"/>
    </row>
    <row r="33" spans="1:9" ht="15.75" customHeight="1">
      <c r="A33" s="13"/>
      <c r="B33" s="13" t="s">
        <v>280</v>
      </c>
      <c r="C33" s="6">
        <v>0</v>
      </c>
      <c r="D33" s="32">
        <v>0</v>
      </c>
      <c r="E33" s="38">
        <v>0</v>
      </c>
      <c r="F33" s="27">
        <v>171</v>
      </c>
      <c r="G33" s="32">
        <f>SUM(C33:F33)</f>
        <v>171</v>
      </c>
      <c r="H33" s="27">
        <v>73</v>
      </c>
      <c r="I33" s="38">
        <f>SUM(G33:H33)</f>
        <v>244</v>
      </c>
    </row>
    <row r="34" spans="1:9" ht="10.5" customHeight="1">
      <c r="A34" s="13"/>
      <c r="B34" s="13"/>
      <c r="C34" s="61"/>
      <c r="D34" s="104"/>
      <c r="E34" s="111"/>
      <c r="F34" s="29"/>
      <c r="G34" s="104"/>
      <c r="H34" s="29"/>
      <c r="I34" s="111"/>
    </row>
    <row r="35" spans="1:9" ht="15.75" customHeight="1">
      <c r="A35" s="13"/>
      <c r="B35" s="13" t="s">
        <v>281</v>
      </c>
      <c r="C35" s="6">
        <f aca="true" t="shared" si="2" ref="C35:I35">SUM(C31:C33)</f>
        <v>60490</v>
      </c>
      <c r="D35" s="6">
        <f t="shared" si="2"/>
        <v>30831</v>
      </c>
      <c r="E35" s="6">
        <f t="shared" si="2"/>
        <v>16205</v>
      </c>
      <c r="F35" s="6">
        <f t="shared" si="2"/>
        <v>4648</v>
      </c>
      <c r="G35" s="32">
        <f t="shared" si="2"/>
        <v>112174</v>
      </c>
      <c r="H35" s="27">
        <f t="shared" si="2"/>
        <v>6269</v>
      </c>
      <c r="I35" s="38">
        <f t="shared" si="2"/>
        <v>118443</v>
      </c>
    </row>
    <row r="36" spans="1:9" ht="15.75" customHeight="1">
      <c r="A36" s="13"/>
      <c r="B36" s="13"/>
      <c r="C36" s="6"/>
      <c r="D36" s="6"/>
      <c r="E36" s="6"/>
      <c r="F36" s="6"/>
      <c r="G36" s="32"/>
      <c r="H36" s="27"/>
      <c r="I36" s="38"/>
    </row>
    <row r="37" spans="1:9" ht="15.75" customHeight="1">
      <c r="A37" s="13"/>
      <c r="B37" s="13" t="s">
        <v>277</v>
      </c>
      <c r="C37" s="6">
        <v>0</v>
      </c>
      <c r="D37" s="32">
        <v>0</v>
      </c>
      <c r="E37" s="38">
        <v>0</v>
      </c>
      <c r="F37" s="27">
        <f>'pl-1'!J34</f>
        <v>312</v>
      </c>
      <c r="G37" s="27">
        <f>SUM(C37:F37)</f>
        <v>312</v>
      </c>
      <c r="H37" s="27">
        <f>'pl-1'!J36</f>
        <v>266</v>
      </c>
      <c r="I37" s="48">
        <f>SUM(G37:H37)</f>
        <v>578</v>
      </c>
    </row>
    <row r="38" spans="1:9" ht="9.75" customHeight="1">
      <c r="A38" s="13"/>
      <c r="B38" s="13"/>
      <c r="C38" s="104"/>
      <c r="D38" s="104"/>
      <c r="E38" s="104"/>
      <c r="F38" s="29"/>
      <c r="G38" s="29"/>
      <c r="H38" s="29"/>
      <c r="I38" s="105"/>
    </row>
    <row r="39" spans="1:9" ht="15.75" customHeight="1" thickBot="1">
      <c r="A39" s="13"/>
      <c r="B39" s="34" t="s">
        <v>302</v>
      </c>
      <c r="C39" s="39">
        <f>SUM(C35:C37)</f>
        <v>60490</v>
      </c>
      <c r="D39" s="39">
        <f aca="true" t="shared" si="3" ref="D39:I39">SUM(D35:D37)</f>
        <v>30831</v>
      </c>
      <c r="E39" s="39">
        <f t="shared" si="3"/>
        <v>16205</v>
      </c>
      <c r="F39" s="39">
        <f t="shared" si="3"/>
        <v>4960</v>
      </c>
      <c r="G39" s="39">
        <f t="shared" si="3"/>
        <v>112486</v>
      </c>
      <c r="H39" s="39">
        <f t="shared" si="3"/>
        <v>6535</v>
      </c>
      <c r="I39" s="39">
        <f t="shared" si="3"/>
        <v>119021</v>
      </c>
    </row>
    <row r="40" spans="1:9" ht="15.75" customHeight="1" thickTop="1">
      <c r="A40" s="13"/>
      <c r="B40" s="13"/>
      <c r="C40" s="32"/>
      <c r="D40" s="32"/>
      <c r="E40" s="32"/>
      <c r="F40" s="32"/>
      <c r="G40" s="32"/>
      <c r="H40" s="32"/>
      <c r="I40" s="32"/>
    </row>
    <row r="41" spans="1:9" ht="15.75" customHeight="1">
      <c r="A41" s="13"/>
      <c r="B41" s="13"/>
      <c r="C41" s="32"/>
      <c r="D41" s="32"/>
      <c r="E41" s="32"/>
      <c r="F41" s="32"/>
      <c r="G41" s="32"/>
      <c r="H41" s="32"/>
      <c r="I41" s="32"/>
    </row>
    <row r="42" spans="2:16" s="2" customFormat="1" ht="15.75">
      <c r="B42" s="1"/>
      <c r="C42" s="1"/>
      <c r="G42" s="13"/>
      <c r="P42" s="13"/>
    </row>
    <row r="43" spans="2:16" s="2" customFormat="1" ht="15.75">
      <c r="B43" s="1"/>
      <c r="C43" s="1"/>
      <c r="G43" s="13"/>
      <c r="P43" s="13"/>
    </row>
    <row r="44" s="2" customFormat="1" ht="15.75">
      <c r="P44" s="13"/>
    </row>
    <row r="45" s="2" customFormat="1" ht="15.75"/>
    <row r="46" s="2" customFormat="1" ht="15.75"/>
    <row r="47" spans="1:10" s="2" customFormat="1" ht="15.75" customHeight="1">
      <c r="A47" s="81"/>
      <c r="B47" s="13"/>
      <c r="C47" s="13"/>
      <c r="D47" s="13"/>
      <c r="E47" s="13"/>
      <c r="F47" s="13"/>
      <c r="G47" s="13"/>
      <c r="H47" s="13"/>
      <c r="I47" s="13"/>
      <c r="J47" s="13"/>
    </row>
    <row r="48" spans="1:10" s="2" customFormat="1" ht="15.75" customHeight="1">
      <c r="A48" s="82"/>
      <c r="B48" s="13"/>
      <c r="C48" s="13"/>
      <c r="D48" s="13"/>
      <c r="E48" s="13"/>
      <c r="F48" s="13"/>
      <c r="G48" s="13"/>
      <c r="H48" s="13"/>
      <c r="I48" s="13"/>
      <c r="J48" s="13"/>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sheetData>
  <sheetProtection/>
  <mergeCells count="1">
    <mergeCell ref="C9:D9"/>
  </mergeCells>
  <printOptions/>
  <pageMargins left="0.5" right="0" top="0.5" bottom="0" header="0" footer="0"/>
  <pageSetup horizontalDpi="600" verticalDpi="600" orientation="landscape" paperSize="9" scale="89" r:id="rId2"/>
  <headerFooter alignWithMargins="0">
    <oddFooter>&amp;C&amp;"Times New Roman,Regular"&amp;12 5</oddFooter>
  </headerFooter>
  <drawing r:id="rId1"/>
</worksheet>
</file>

<file path=xl/worksheets/sheet5.xml><?xml version="1.0" encoding="utf-8"?>
<worksheet xmlns="http://schemas.openxmlformats.org/spreadsheetml/2006/main" xmlns:r="http://schemas.openxmlformats.org/officeDocument/2006/relationships">
  <dimension ref="A1:P67"/>
  <sheetViews>
    <sheetView view="pageBreakPreview" zoomScaleNormal="75" zoomScaleSheetLayoutView="100" zoomScalePageLayoutView="0" workbookViewId="0" topLeftCell="A11">
      <selection activeCell="H27" sqref="H27"/>
    </sheetView>
  </sheetViews>
  <sheetFormatPr defaultColWidth="9.140625" defaultRowHeight="12.75"/>
  <cols>
    <col min="1" max="1" width="2.8515625" style="2" customWidth="1"/>
    <col min="2" max="2" width="3.8515625" style="2" customWidth="1"/>
    <col min="3" max="3" width="9.8515625" style="2" customWidth="1"/>
    <col min="4" max="4" width="33.7109375" style="2" customWidth="1"/>
    <col min="5" max="5" width="9.00390625" style="2" customWidth="1"/>
    <col min="6" max="6" width="13.7109375" style="20" customWidth="1"/>
    <col min="7" max="7" width="3.8515625" style="20" customWidth="1"/>
    <col min="8" max="8" width="13.7109375" style="2" customWidth="1"/>
    <col min="9" max="9" width="3.8515625" style="2" customWidth="1"/>
    <col min="10" max="10" width="4.28125" style="2" hidden="1" customWidth="1"/>
    <col min="11" max="11" width="10.57421875" style="2" hidden="1" customWidth="1"/>
    <col min="12" max="13" width="10.00390625" style="2" hidden="1" customWidth="1"/>
    <col min="14" max="14" width="10.421875" style="2" hidden="1" customWidth="1"/>
    <col min="15" max="15" width="21.140625" style="2" customWidth="1"/>
    <col min="16" max="16384" width="9.140625" style="2" customWidth="1"/>
  </cols>
  <sheetData>
    <row r="1" spans="1:7" ht="18.75" customHeight="1">
      <c r="A1" s="42" t="s">
        <v>35</v>
      </c>
      <c r="C1" s="46"/>
      <c r="D1" s="46"/>
      <c r="E1" s="46"/>
      <c r="F1" s="46"/>
      <c r="G1" s="46"/>
    </row>
    <row r="2" spans="1:7" ht="15.75" customHeight="1">
      <c r="A2" s="58" t="s">
        <v>29</v>
      </c>
      <c r="F2" s="2"/>
      <c r="G2" s="2"/>
    </row>
    <row r="3" spans="1:7" ht="9.75" customHeight="1">
      <c r="A3" s="58"/>
      <c r="F3" s="2"/>
      <c r="G3" s="2"/>
    </row>
    <row r="4" spans="1:7" ht="15.75" customHeight="1">
      <c r="A4" s="41" t="s">
        <v>86</v>
      </c>
      <c r="F4" s="2"/>
      <c r="G4" s="2"/>
    </row>
    <row r="5" spans="2:3" ht="15.75" customHeight="1">
      <c r="B5" s="41"/>
      <c r="C5" s="14"/>
    </row>
    <row r="6" spans="1:3" ht="15.75" customHeight="1">
      <c r="A6" s="2" t="s">
        <v>90</v>
      </c>
      <c r="B6" s="41" t="s">
        <v>234</v>
      </c>
      <c r="C6" s="14"/>
    </row>
    <row r="7" spans="2:3" ht="9.75" customHeight="1">
      <c r="B7" s="41"/>
      <c r="C7" s="14"/>
    </row>
    <row r="8" spans="2:9" ht="15.75">
      <c r="B8" s="13"/>
      <c r="C8" s="13"/>
      <c r="D8" s="13"/>
      <c r="E8" s="13"/>
      <c r="F8" s="23" t="s">
        <v>297</v>
      </c>
      <c r="G8" s="25"/>
      <c r="H8" s="23" t="s">
        <v>297</v>
      </c>
      <c r="I8" s="25"/>
    </row>
    <row r="9" spans="2:9" ht="15.75">
      <c r="B9" s="13"/>
      <c r="C9" s="13"/>
      <c r="D9" s="13"/>
      <c r="E9" s="13"/>
      <c r="F9" s="23" t="s">
        <v>175</v>
      </c>
      <c r="G9" s="25"/>
      <c r="H9" s="23" t="s">
        <v>175</v>
      </c>
      <c r="I9" s="25"/>
    </row>
    <row r="10" spans="2:9" ht="15.75">
      <c r="B10" s="13"/>
      <c r="C10" s="13"/>
      <c r="D10" s="13"/>
      <c r="E10" s="13"/>
      <c r="F10" s="54" t="s">
        <v>288</v>
      </c>
      <c r="G10" s="23"/>
      <c r="H10" s="54" t="s">
        <v>290</v>
      </c>
      <c r="I10" s="25"/>
    </row>
    <row r="11" spans="2:13" ht="15.75" customHeight="1">
      <c r="B11" s="13"/>
      <c r="C11" s="13"/>
      <c r="D11" s="13"/>
      <c r="E11" s="47" t="s">
        <v>87</v>
      </c>
      <c r="F11" s="23" t="s">
        <v>8</v>
      </c>
      <c r="G11" s="23"/>
      <c r="H11" s="23" t="s">
        <v>8</v>
      </c>
      <c r="I11" s="25"/>
      <c r="K11" s="2" t="s">
        <v>36</v>
      </c>
      <c r="M11" s="2">
        <f>479660</f>
        <v>479660</v>
      </c>
    </row>
    <row r="12" spans="2:9" ht="15.75" customHeight="1">
      <c r="B12" s="13"/>
      <c r="C12" s="13"/>
      <c r="D12" s="13"/>
      <c r="E12" s="47"/>
      <c r="F12" s="23"/>
      <c r="G12" s="23"/>
      <c r="H12" s="11" t="s">
        <v>252</v>
      </c>
      <c r="I12" s="25"/>
    </row>
    <row r="13" spans="2:13" ht="9.75" customHeight="1">
      <c r="B13" s="33"/>
      <c r="C13" s="33"/>
      <c r="D13" s="33"/>
      <c r="E13" s="33"/>
      <c r="F13" s="21"/>
      <c r="G13" s="21"/>
      <c r="H13" s="21"/>
      <c r="I13" s="21"/>
      <c r="K13" s="2" t="s">
        <v>37</v>
      </c>
      <c r="M13" s="2">
        <v>151831</v>
      </c>
    </row>
    <row r="14" spans="2:13" ht="15.75" customHeight="1">
      <c r="B14" s="13" t="s">
        <v>179</v>
      </c>
      <c r="C14" s="13"/>
      <c r="D14" s="13"/>
      <c r="E14" s="13"/>
      <c r="F14" s="27">
        <f>'pl-1'!H26</f>
        <v>-85</v>
      </c>
      <c r="G14" s="32"/>
      <c r="H14" s="27">
        <f>'pl-1'!J26</f>
        <v>976</v>
      </c>
      <c r="I14" s="32"/>
      <c r="K14" s="2" t="s">
        <v>38</v>
      </c>
      <c r="M14" s="2">
        <v>177529</v>
      </c>
    </row>
    <row r="15" spans="2:13" ht="9.75" customHeight="1">
      <c r="B15" s="13"/>
      <c r="C15" s="13"/>
      <c r="D15" s="13"/>
      <c r="E15" s="13"/>
      <c r="F15" s="27"/>
      <c r="G15" s="32"/>
      <c r="H15" s="27"/>
      <c r="I15" s="32"/>
      <c r="K15" s="2" t="s">
        <v>39</v>
      </c>
      <c r="M15" s="2">
        <v>-501781</v>
      </c>
    </row>
    <row r="16" spans="2:13" ht="15.75" customHeight="1">
      <c r="B16" s="13" t="s">
        <v>40</v>
      </c>
      <c r="C16" s="13"/>
      <c r="D16" s="13"/>
      <c r="E16" s="13"/>
      <c r="F16" s="27"/>
      <c r="G16" s="32"/>
      <c r="H16" s="27"/>
      <c r="I16" s="32"/>
      <c r="K16" s="2" t="s">
        <v>41</v>
      </c>
      <c r="M16" s="2">
        <v>785793</v>
      </c>
    </row>
    <row r="17" spans="2:13" ht="15.75" customHeight="1">
      <c r="B17" s="13"/>
      <c r="C17" s="43" t="s">
        <v>42</v>
      </c>
      <c r="D17" s="13"/>
      <c r="E17" s="13"/>
      <c r="F17" s="27">
        <v>224</v>
      </c>
      <c r="G17" s="32"/>
      <c r="H17" s="27">
        <v>226</v>
      </c>
      <c r="I17" s="32"/>
      <c r="K17" s="2" t="s">
        <v>43</v>
      </c>
      <c r="M17" s="2">
        <v>-1969787</v>
      </c>
    </row>
    <row r="18" spans="2:9" ht="15.75" customHeight="1">
      <c r="B18" s="13"/>
      <c r="C18" s="43" t="s">
        <v>9</v>
      </c>
      <c r="D18" s="13"/>
      <c r="E18" s="13"/>
      <c r="F18" s="27">
        <v>243</v>
      </c>
      <c r="G18" s="32"/>
      <c r="H18" s="27">
        <v>151</v>
      </c>
      <c r="I18" s="32"/>
    </row>
    <row r="19" spans="2:14" ht="15.75" customHeight="1">
      <c r="B19" s="13"/>
      <c r="C19" s="43" t="s">
        <v>10</v>
      </c>
      <c r="D19" s="13"/>
      <c r="E19" s="13"/>
      <c r="F19" s="27">
        <v>-56</v>
      </c>
      <c r="G19" s="32"/>
      <c r="H19" s="27">
        <v>-120</v>
      </c>
      <c r="I19" s="32"/>
      <c r="M19" s="2" t="s">
        <v>44</v>
      </c>
      <c r="N19" s="2" t="s">
        <v>61</v>
      </c>
    </row>
    <row r="20" spans="2:14" ht="9.75" customHeight="1">
      <c r="B20" s="13"/>
      <c r="C20" s="43"/>
      <c r="D20" s="13"/>
      <c r="E20" s="13"/>
      <c r="F20" s="29"/>
      <c r="G20" s="32"/>
      <c r="H20" s="29"/>
      <c r="I20" s="32"/>
      <c r="K20" s="2" t="s">
        <v>45</v>
      </c>
      <c r="M20" s="2">
        <f>9276724</f>
        <v>9276724</v>
      </c>
      <c r="N20" s="2">
        <v>10062517</v>
      </c>
    </row>
    <row r="21" spans="2:14" ht="15.75" customHeight="1" hidden="1">
      <c r="B21" s="13"/>
      <c r="C21" s="13"/>
      <c r="D21" s="13"/>
      <c r="E21" s="13"/>
      <c r="F21" s="27"/>
      <c r="G21" s="32"/>
      <c r="H21" s="27"/>
      <c r="I21" s="32"/>
      <c r="K21" s="2" t="s">
        <v>46</v>
      </c>
      <c r="M21" s="2">
        <v>-501781</v>
      </c>
      <c r="N21" s="2">
        <v>-501781</v>
      </c>
    </row>
    <row r="22" spans="2:14" ht="15.75" customHeight="1">
      <c r="B22" s="13" t="s">
        <v>180</v>
      </c>
      <c r="C22" s="13"/>
      <c r="D22" s="13"/>
      <c r="E22" s="13"/>
      <c r="F22" s="27">
        <f>SUM(F14:F20)</f>
        <v>326</v>
      </c>
      <c r="G22" s="32"/>
      <c r="H22" s="27">
        <f>SUM(H14:H20)</f>
        <v>1233</v>
      </c>
      <c r="I22" s="32"/>
      <c r="M22" s="1">
        <f>SUM(M20:M21)</f>
        <v>8774943</v>
      </c>
      <c r="N22" s="1">
        <f>SUM(N20:N21)</f>
        <v>9560736</v>
      </c>
    </row>
    <row r="23" spans="2:14" ht="9.75" customHeight="1">
      <c r="B23" s="13"/>
      <c r="C23" s="13"/>
      <c r="D23" s="13"/>
      <c r="E23" s="13"/>
      <c r="F23" s="27"/>
      <c r="G23" s="32"/>
      <c r="H23" s="27"/>
      <c r="I23" s="32"/>
      <c r="K23" s="2" t="s">
        <v>47</v>
      </c>
      <c r="M23" s="2">
        <v>1969787</v>
      </c>
      <c r="N23" s="2">
        <v>1969787</v>
      </c>
    </row>
    <row r="24" spans="2:14" ht="15.75" customHeight="1">
      <c r="B24" s="13" t="s">
        <v>11</v>
      </c>
      <c r="C24" s="13"/>
      <c r="D24" s="13"/>
      <c r="E24" s="13"/>
      <c r="F24" s="27"/>
      <c r="G24" s="32"/>
      <c r="H24" s="27"/>
      <c r="I24" s="32"/>
      <c r="M24" s="2">
        <f>M22-M23</f>
        <v>6805156</v>
      </c>
      <c r="N24" s="2">
        <f>N22-N23</f>
        <v>7590949</v>
      </c>
    </row>
    <row r="25" spans="2:9" ht="9.75" customHeight="1">
      <c r="B25" s="13"/>
      <c r="C25" s="13"/>
      <c r="D25" s="13"/>
      <c r="E25" s="13"/>
      <c r="F25" s="27"/>
      <c r="G25" s="32"/>
      <c r="H25" s="27"/>
      <c r="I25" s="32"/>
    </row>
    <row r="26" spans="2:15" ht="15.75" customHeight="1">
      <c r="B26" s="13"/>
      <c r="C26" s="43" t="s">
        <v>25</v>
      </c>
      <c r="D26" s="13"/>
      <c r="E26" s="13"/>
      <c r="F26" s="27">
        <f>-10902-162</f>
        <v>-11064</v>
      </c>
      <c r="G26" s="32"/>
      <c r="H26" s="27">
        <f>541+754-11302</f>
        <v>-10007</v>
      </c>
      <c r="I26" s="32"/>
      <c r="K26" s="2" t="s">
        <v>48</v>
      </c>
      <c r="M26" s="2">
        <f>M24-N24</f>
        <v>-785793</v>
      </c>
      <c r="O26" s="2">
        <f>2515440-2614470+505965-31831-342777-506042+3181629</f>
        <v>2707914</v>
      </c>
    </row>
    <row r="27" spans="2:15" ht="15.75" customHeight="1">
      <c r="B27" s="13"/>
      <c r="C27" s="43" t="s">
        <v>26</v>
      </c>
      <c r="D27" s="13"/>
      <c r="E27" s="13"/>
      <c r="F27" s="3">
        <v>10525</v>
      </c>
      <c r="G27" s="32"/>
      <c r="H27" s="3">
        <f>-658+11302</f>
        <v>10644</v>
      </c>
      <c r="I27" s="32"/>
      <c r="O27" s="2">
        <f>35266-1635500-2592195-219807+1273687+1416734</f>
        <v>-1721815</v>
      </c>
    </row>
    <row r="28" spans="2:9" ht="9.75" customHeight="1">
      <c r="B28" s="13"/>
      <c r="C28" s="13"/>
      <c r="D28" s="13"/>
      <c r="E28" s="13"/>
      <c r="F28" s="29"/>
      <c r="G28" s="32"/>
      <c r="H28" s="29"/>
      <c r="I28" s="32"/>
    </row>
    <row r="29" spans="2:9" ht="15.75" customHeight="1" hidden="1">
      <c r="B29" s="13"/>
      <c r="C29" s="13"/>
      <c r="D29" s="13"/>
      <c r="E29" s="13"/>
      <c r="F29" s="27"/>
      <c r="G29" s="32"/>
      <c r="H29" s="27"/>
      <c r="I29" s="32"/>
    </row>
    <row r="30" spans="2:9" ht="15.75" customHeight="1" hidden="1">
      <c r="B30" s="13"/>
      <c r="C30" s="13"/>
      <c r="D30" s="13"/>
      <c r="E30" s="13"/>
      <c r="F30" s="27"/>
      <c r="G30" s="32"/>
      <c r="H30" s="27"/>
      <c r="I30" s="32"/>
    </row>
    <row r="31" spans="2:15" ht="15.75" customHeight="1">
      <c r="B31" s="13"/>
      <c r="C31" s="13" t="s">
        <v>181</v>
      </c>
      <c r="D31" s="13"/>
      <c r="E31" s="13"/>
      <c r="F31" s="27">
        <f>SUM(F22:F28)</f>
        <v>-213</v>
      </c>
      <c r="G31" s="32"/>
      <c r="H31" s="27">
        <f>SUM(H22:H28)</f>
        <v>1870</v>
      </c>
      <c r="I31" s="32"/>
      <c r="O31" s="2">
        <f>SUM(O26:O27)</f>
        <v>986099</v>
      </c>
    </row>
    <row r="32" spans="2:9" ht="8.25" customHeight="1">
      <c r="B32" s="13"/>
      <c r="C32" s="13"/>
      <c r="D32" s="13"/>
      <c r="E32" s="13"/>
      <c r="F32" s="27"/>
      <c r="G32" s="32"/>
      <c r="H32" s="27"/>
      <c r="I32" s="32"/>
    </row>
    <row r="33" spans="2:9" ht="15.75" customHeight="1">
      <c r="B33" s="13"/>
      <c r="C33" s="13" t="s">
        <v>278</v>
      </c>
      <c r="D33" s="13"/>
      <c r="E33" s="13"/>
      <c r="F33" s="27">
        <v>-351</v>
      </c>
      <c r="G33" s="32"/>
      <c r="H33" s="27">
        <v>-448</v>
      </c>
      <c r="I33" s="32"/>
    </row>
    <row r="34" spans="2:9" ht="15.75" customHeight="1">
      <c r="B34" s="13"/>
      <c r="C34" s="13" t="s">
        <v>49</v>
      </c>
      <c r="D34" s="13"/>
      <c r="E34" s="13"/>
      <c r="F34" s="27">
        <v>-1332</v>
      </c>
      <c r="G34" s="32"/>
      <c r="H34" s="27">
        <v>-948</v>
      </c>
      <c r="I34" s="32"/>
    </row>
    <row r="35" spans="2:9" ht="9.75" customHeight="1">
      <c r="B35" s="13"/>
      <c r="C35" s="13"/>
      <c r="D35" s="13"/>
      <c r="E35" s="13"/>
      <c r="F35" s="29"/>
      <c r="G35" s="32"/>
      <c r="H35" s="29"/>
      <c r="I35" s="32"/>
    </row>
    <row r="36" spans="2:9" ht="15.75" customHeight="1" thickBot="1">
      <c r="B36" s="13" t="s">
        <v>182</v>
      </c>
      <c r="C36" s="13"/>
      <c r="D36" s="13"/>
      <c r="E36" s="13"/>
      <c r="F36" s="44">
        <f>SUM(F31:F35)</f>
        <v>-1896</v>
      </c>
      <c r="G36" s="32"/>
      <c r="H36" s="44">
        <f>SUM(H31:H35)</f>
        <v>474</v>
      </c>
      <c r="I36" s="32"/>
    </row>
    <row r="37" spans="2:9" ht="9.75" customHeight="1">
      <c r="B37" s="13"/>
      <c r="C37" s="13"/>
      <c r="F37" s="27"/>
      <c r="G37" s="32"/>
      <c r="H37" s="27"/>
      <c r="I37" s="32"/>
    </row>
    <row r="38" spans="2:9" ht="15.75" customHeight="1">
      <c r="B38" s="13" t="s">
        <v>50</v>
      </c>
      <c r="C38" s="13"/>
      <c r="D38" s="13"/>
      <c r="E38" s="13"/>
      <c r="F38" s="27"/>
      <c r="G38" s="32"/>
      <c r="H38" s="27"/>
      <c r="I38" s="32"/>
    </row>
    <row r="39" spans="2:9" ht="9.75" customHeight="1">
      <c r="B39" s="13"/>
      <c r="C39" s="13"/>
      <c r="D39" s="13"/>
      <c r="E39" s="13"/>
      <c r="F39" s="27"/>
      <c r="G39" s="32"/>
      <c r="H39" s="27"/>
      <c r="I39" s="32"/>
    </row>
    <row r="40" spans="2:9" ht="15.75" customHeight="1">
      <c r="B40" s="13"/>
      <c r="C40" s="13" t="s">
        <v>51</v>
      </c>
      <c r="D40" s="13"/>
      <c r="E40" s="13"/>
      <c r="F40" s="27">
        <v>-9</v>
      </c>
      <c r="G40" s="32"/>
      <c r="H40" s="27">
        <v>-12</v>
      </c>
      <c r="I40" s="32"/>
    </row>
    <row r="41" spans="2:9" ht="15.75" customHeight="1">
      <c r="B41" s="13"/>
      <c r="C41" s="13" t="s">
        <v>173</v>
      </c>
      <c r="D41" s="13"/>
      <c r="E41" s="13"/>
      <c r="F41" s="27">
        <v>-4</v>
      </c>
      <c r="G41" s="32"/>
      <c r="H41" s="27">
        <v>-20</v>
      </c>
      <c r="I41" s="32"/>
    </row>
    <row r="42" spans="2:9" ht="15.75" customHeight="1">
      <c r="B42" s="13"/>
      <c r="C42" s="13" t="s">
        <v>12</v>
      </c>
      <c r="D42" s="13"/>
      <c r="E42" s="13"/>
      <c r="F42" s="27">
        <v>56</v>
      </c>
      <c r="G42" s="32"/>
      <c r="H42" s="27">
        <v>120</v>
      </c>
      <c r="I42" s="32"/>
    </row>
    <row r="43" spans="2:9" ht="15.75" customHeight="1" thickBot="1">
      <c r="B43" s="13" t="s">
        <v>279</v>
      </c>
      <c r="C43" s="13"/>
      <c r="D43" s="13"/>
      <c r="E43" s="13"/>
      <c r="F43" s="35">
        <f>SUM(F40:F42)</f>
        <v>43</v>
      </c>
      <c r="G43" s="32"/>
      <c r="H43" s="35">
        <f>SUM(H38:H42)</f>
        <v>88</v>
      </c>
      <c r="I43" s="32"/>
    </row>
    <row r="44" spans="2:9" ht="9.75" customHeight="1">
      <c r="B44" s="13"/>
      <c r="C44" s="13"/>
      <c r="D44" s="13"/>
      <c r="E44" s="13"/>
      <c r="F44" s="27"/>
      <c r="G44" s="32"/>
      <c r="H44" s="27"/>
      <c r="I44" s="32"/>
    </row>
    <row r="45" spans="2:9" ht="15.75" customHeight="1">
      <c r="B45" s="13" t="s">
        <v>183</v>
      </c>
      <c r="C45" s="13"/>
      <c r="D45" s="13"/>
      <c r="E45" s="13"/>
      <c r="F45" s="27"/>
      <c r="G45" s="32"/>
      <c r="H45" s="27"/>
      <c r="I45" s="32"/>
    </row>
    <row r="46" spans="2:9" ht="9" customHeight="1">
      <c r="B46" s="13"/>
      <c r="C46" s="13"/>
      <c r="D46" s="13"/>
      <c r="E46" s="13"/>
      <c r="F46" s="27"/>
      <c r="G46" s="32"/>
      <c r="H46" s="27"/>
      <c r="I46" s="32"/>
    </row>
    <row r="47" spans="2:9" ht="15.75" customHeight="1">
      <c r="B47" s="13"/>
      <c r="C47" s="13" t="s">
        <v>193</v>
      </c>
      <c r="D47" s="13"/>
      <c r="E47" s="13"/>
      <c r="F47" s="27">
        <v>-269</v>
      </c>
      <c r="G47" s="32"/>
      <c r="H47" s="27">
        <f>-3340+540</f>
        <v>-2800</v>
      </c>
      <c r="I47" s="32"/>
    </row>
    <row r="48" spans="2:9" ht="15.75" customHeight="1">
      <c r="B48" s="13"/>
      <c r="C48" s="13" t="s">
        <v>242</v>
      </c>
      <c r="D48" s="13"/>
      <c r="E48" s="13"/>
      <c r="F48" s="27">
        <v>-429</v>
      </c>
      <c r="G48" s="32"/>
      <c r="H48" s="27">
        <v>-270</v>
      </c>
      <c r="I48" s="32"/>
    </row>
    <row r="49" spans="2:9" ht="15.75" customHeight="1" thickBot="1">
      <c r="B49" s="13" t="s">
        <v>184</v>
      </c>
      <c r="C49" s="13"/>
      <c r="D49" s="13"/>
      <c r="E49" s="13"/>
      <c r="F49" s="35">
        <f>SUM(F47:F48)</f>
        <v>-698</v>
      </c>
      <c r="G49" s="32"/>
      <c r="H49" s="35">
        <f>SUM(H47:H48)</f>
        <v>-3070</v>
      </c>
      <c r="I49" s="32"/>
    </row>
    <row r="50" spans="2:9" ht="9.75" customHeight="1">
      <c r="B50" s="13"/>
      <c r="C50" s="13"/>
      <c r="D50" s="13"/>
      <c r="E50" s="13"/>
      <c r="F50" s="27"/>
      <c r="G50" s="32"/>
      <c r="H50" s="27"/>
      <c r="I50" s="32"/>
    </row>
    <row r="51" spans="2:9" ht="15.75" customHeight="1">
      <c r="B51" s="13" t="s">
        <v>52</v>
      </c>
      <c r="C51" s="13"/>
      <c r="D51" s="13"/>
      <c r="E51" s="13"/>
      <c r="F51" s="27">
        <f>F36+F43+F49</f>
        <v>-2551</v>
      </c>
      <c r="G51" s="32"/>
      <c r="H51" s="27">
        <f>H36+H43+H49</f>
        <v>-2508</v>
      </c>
      <c r="I51" s="32"/>
    </row>
    <row r="52" spans="2:9" ht="9.75" customHeight="1">
      <c r="B52" s="13"/>
      <c r="C52" s="13"/>
      <c r="D52" s="13"/>
      <c r="E52" s="13"/>
      <c r="F52" s="27"/>
      <c r="G52" s="32"/>
      <c r="H52" s="27"/>
      <c r="I52" s="32"/>
    </row>
    <row r="53" spans="2:9" ht="15.75" customHeight="1">
      <c r="B53" s="13" t="s">
        <v>65</v>
      </c>
      <c r="C53" s="13"/>
      <c r="D53" s="13"/>
      <c r="E53" s="13"/>
      <c r="F53" s="27">
        <v>-46</v>
      </c>
      <c r="G53" s="32"/>
      <c r="H53" s="27">
        <v>1949</v>
      </c>
      <c r="I53" s="32"/>
    </row>
    <row r="54" spans="2:9" ht="9.75" customHeight="1">
      <c r="B54" s="13"/>
      <c r="C54" s="13"/>
      <c r="D54" s="13"/>
      <c r="E54" s="13"/>
      <c r="F54" s="29"/>
      <c r="G54" s="32"/>
      <c r="H54" s="29"/>
      <c r="I54" s="32"/>
    </row>
    <row r="55" spans="2:11" ht="15.75" customHeight="1" thickBot="1">
      <c r="B55" s="13" t="s">
        <v>178</v>
      </c>
      <c r="C55" s="13"/>
      <c r="D55" s="13"/>
      <c r="E55" s="13"/>
      <c r="F55" s="39">
        <f>SUM(F51:F54)</f>
        <v>-2597</v>
      </c>
      <c r="G55" s="32"/>
      <c r="H55" s="39">
        <f>SUM(H51:H54)</f>
        <v>-559</v>
      </c>
      <c r="I55" s="32"/>
      <c r="J55" s="4"/>
      <c r="K55" s="4"/>
    </row>
    <row r="56" spans="2:9" ht="15.75" customHeight="1" thickTop="1">
      <c r="B56" s="13"/>
      <c r="C56" s="13"/>
      <c r="D56" s="13"/>
      <c r="E56" s="13"/>
      <c r="F56" s="45"/>
      <c r="G56" s="22"/>
      <c r="H56" s="27"/>
      <c r="I56" s="22"/>
    </row>
    <row r="57" spans="2:16" ht="15.75">
      <c r="B57" s="1"/>
      <c r="C57" s="1"/>
      <c r="F57" s="2"/>
      <c r="G57" s="13"/>
      <c r="P57" s="13"/>
    </row>
    <row r="58" spans="2:16" ht="15.75">
      <c r="B58" s="1"/>
      <c r="C58" s="1"/>
      <c r="F58" s="2"/>
      <c r="G58" s="13"/>
      <c r="P58" s="13"/>
    </row>
    <row r="59" spans="6:16" ht="15.75">
      <c r="F59" s="2"/>
      <c r="G59" s="2"/>
      <c r="P59" s="13"/>
    </row>
    <row r="60" spans="6:7" ht="15.75">
      <c r="F60" s="2"/>
      <c r="G60" s="2"/>
    </row>
    <row r="61" spans="6:7" ht="15.75">
      <c r="F61" s="2"/>
      <c r="G61" s="2"/>
    </row>
    <row r="62" spans="6:7" ht="15.75">
      <c r="F62" s="2"/>
      <c r="G62" s="2"/>
    </row>
    <row r="63" spans="1:15" ht="15.75">
      <c r="A63" s="81"/>
      <c r="B63" s="13"/>
      <c r="C63" s="13"/>
      <c r="D63" s="13" t="s">
        <v>238</v>
      </c>
      <c r="E63" s="13"/>
      <c r="F63" s="13">
        <v>2591</v>
      </c>
      <c r="G63" s="13"/>
      <c r="H63" s="13">
        <v>2379</v>
      </c>
      <c r="I63" s="13"/>
      <c r="J63" s="13"/>
      <c r="O63" s="3">
        <f>F63-H63</f>
        <v>212</v>
      </c>
    </row>
    <row r="64" spans="4:15" ht="15.75">
      <c r="D64" s="2" t="s">
        <v>162</v>
      </c>
      <c r="F64" s="77">
        <v>-4837</v>
      </c>
      <c r="H64" s="3">
        <v>-1424</v>
      </c>
      <c r="O64" s="3">
        <f>F64-H64</f>
        <v>-3413</v>
      </c>
    </row>
    <row r="65" spans="4:15" ht="15.75">
      <c r="D65" s="2" t="s">
        <v>66</v>
      </c>
      <c r="F65" s="77">
        <v>1009</v>
      </c>
      <c r="H65" s="3">
        <v>270</v>
      </c>
      <c r="O65" s="3">
        <f>F65-H65</f>
        <v>739</v>
      </c>
    </row>
    <row r="66" spans="6:15" ht="15.75">
      <c r="F66" s="77">
        <v>-1009</v>
      </c>
      <c r="H66" s="3">
        <v>-270</v>
      </c>
      <c r="O66" s="3"/>
    </row>
    <row r="67" spans="6:15" ht="15.75">
      <c r="F67" s="63">
        <f>SUM(F63:F66)</f>
        <v>-2246</v>
      </c>
      <c r="H67" s="63">
        <f>SUM(H63:H66)</f>
        <v>955</v>
      </c>
      <c r="O67" s="63">
        <f>SUM(O63:O65)</f>
        <v>-2462</v>
      </c>
    </row>
  </sheetData>
  <sheetProtection/>
  <printOptions/>
  <pageMargins left="0.75" right="0" top="0.75" bottom="0" header="0" footer="0"/>
  <pageSetup firstPageNumber="6" useFirstPageNumber="1" horizontalDpi="600" verticalDpi="600" orientation="portrait" paperSize="9" scale="97" r:id="rId2"/>
  <headerFooter alignWithMargins="0">
    <oddFooter>&amp;C&amp;"Times New Roman,Regular"&amp;12&amp;P</oddFooter>
  </headerFooter>
  <drawing r:id="rId1"/>
</worksheet>
</file>

<file path=xl/worksheets/sheet6.xml><?xml version="1.0" encoding="utf-8"?>
<worksheet xmlns="http://schemas.openxmlformats.org/spreadsheetml/2006/main" xmlns:r="http://schemas.openxmlformats.org/officeDocument/2006/relationships">
  <dimension ref="A1:I34"/>
  <sheetViews>
    <sheetView zoomScalePageLayoutView="0" workbookViewId="0" topLeftCell="A16">
      <selection activeCell="C18" sqref="C18"/>
    </sheetView>
  </sheetViews>
  <sheetFormatPr defaultColWidth="9.140625" defaultRowHeight="12.75"/>
  <cols>
    <col min="1" max="1" width="12.28125" style="2" customWidth="1"/>
    <col min="2" max="2" width="28.00390625" style="2" customWidth="1"/>
    <col min="3" max="3" width="18.7109375" style="2" customWidth="1"/>
    <col min="4" max="4" width="2.7109375" style="2" customWidth="1"/>
    <col min="5" max="5" width="20.7109375" style="2" customWidth="1"/>
    <col min="6" max="6" width="2.7109375" style="2" customWidth="1"/>
    <col min="7" max="7" width="17.7109375" style="2" customWidth="1"/>
    <col min="8" max="8" width="2.7109375" style="2" customWidth="1"/>
    <col min="9" max="9" width="20.710937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6" ht="15.75" customHeight="1">
      <c r="A3" s="40"/>
      <c r="B3" s="40"/>
      <c r="F3" s="14"/>
    </row>
    <row r="4" spans="1:6" ht="15.75" customHeight="1">
      <c r="A4" s="18" t="s">
        <v>62</v>
      </c>
      <c r="B4" s="18" t="s">
        <v>63</v>
      </c>
      <c r="F4" s="14"/>
    </row>
    <row r="5" ht="15.75" customHeight="1">
      <c r="B5" s="18" t="s">
        <v>292</v>
      </c>
    </row>
    <row r="6" ht="15.75" customHeight="1">
      <c r="B6" s="18"/>
    </row>
    <row r="7" spans="3:9" ht="15.75" customHeight="1">
      <c r="C7" s="128" t="s">
        <v>14</v>
      </c>
      <c r="D7" s="128"/>
      <c r="E7" s="128"/>
      <c r="G7" s="128" t="s">
        <v>15</v>
      </c>
      <c r="H7" s="128"/>
      <c r="I7" s="128"/>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288</v>
      </c>
      <c r="D11" s="12"/>
      <c r="E11" s="12" t="s">
        <v>290</v>
      </c>
      <c r="F11" s="12"/>
      <c r="G11" s="12" t="s">
        <v>288</v>
      </c>
      <c r="H11" s="12"/>
      <c r="I11" s="12" t="s">
        <v>290</v>
      </c>
    </row>
    <row r="12" spans="3:9" ht="15.75" customHeight="1">
      <c r="C12" s="11" t="s">
        <v>2</v>
      </c>
      <c r="D12" s="11"/>
      <c r="E12" s="11" t="s">
        <v>2</v>
      </c>
      <c r="F12" s="40"/>
      <c r="G12" s="11" t="s">
        <v>2</v>
      </c>
      <c r="I12" s="11" t="s">
        <v>2</v>
      </c>
    </row>
    <row r="13" spans="5:9" ht="15.75" customHeight="1">
      <c r="E13" s="11" t="s">
        <v>252</v>
      </c>
      <c r="I13" s="11" t="s">
        <v>252</v>
      </c>
    </row>
    <row r="14" spans="5:9" ht="15.75" customHeight="1">
      <c r="E14" s="11"/>
      <c r="I14" s="11"/>
    </row>
    <row r="15" spans="1:9" ht="15.75" customHeight="1">
      <c r="A15" s="2" t="s">
        <v>6</v>
      </c>
      <c r="C15" s="7">
        <f>'pl-1'!D16</f>
        <v>6915</v>
      </c>
      <c r="D15" s="7"/>
      <c r="E15" s="7">
        <f>'pl-1'!F16</f>
        <v>2607</v>
      </c>
      <c r="F15" s="7"/>
      <c r="G15" s="7">
        <f>'pl-1'!H16</f>
        <v>7947</v>
      </c>
      <c r="H15" s="3"/>
      <c r="I15" s="7">
        <f>'pl-1'!J16</f>
        <v>7497</v>
      </c>
    </row>
    <row r="16" spans="3:9" ht="15.75" customHeight="1">
      <c r="C16" s="3"/>
      <c r="D16" s="3"/>
      <c r="E16" s="3"/>
      <c r="F16" s="3"/>
      <c r="G16" s="3"/>
      <c r="H16" s="3"/>
      <c r="I16" s="3"/>
    </row>
    <row r="17" spans="1:9" ht="15.75" customHeight="1">
      <c r="A17" s="2" t="s">
        <v>179</v>
      </c>
      <c r="C17" s="7">
        <f>'pl-1'!D26</f>
        <v>179</v>
      </c>
      <c r="D17" s="7"/>
      <c r="E17" s="7">
        <f>'pl-1'!F26</f>
        <v>-657</v>
      </c>
      <c r="F17" s="7"/>
      <c r="G17" s="7">
        <f>'pl-1'!H26</f>
        <v>-85</v>
      </c>
      <c r="H17" s="7"/>
      <c r="I17" s="7">
        <f>'pl-1'!J26</f>
        <v>976</v>
      </c>
    </row>
    <row r="18" spans="3:9" ht="15.75" customHeight="1">
      <c r="C18" s="3"/>
      <c r="D18" s="3"/>
      <c r="E18" s="3"/>
      <c r="F18" s="3"/>
      <c r="G18" s="3"/>
      <c r="H18" s="3"/>
      <c r="I18" s="3"/>
    </row>
    <row r="19" spans="1:9" ht="15.75" customHeight="1">
      <c r="A19" s="2" t="s">
        <v>186</v>
      </c>
      <c r="C19" s="3">
        <f>'pl-1'!D30</f>
        <v>0</v>
      </c>
      <c r="D19" s="3"/>
      <c r="E19" s="3">
        <f>'pl-1'!F30</f>
        <v>-853</v>
      </c>
      <c r="F19" s="3"/>
      <c r="G19" s="3">
        <f>'pl-1'!H30</f>
        <v>-422</v>
      </c>
      <c r="H19" s="3"/>
      <c r="I19" s="3">
        <f>'pl-1'!J30</f>
        <v>578</v>
      </c>
    </row>
    <row r="20" spans="3:9" ht="15.75" customHeight="1">
      <c r="C20" s="3"/>
      <c r="D20" s="3"/>
      <c r="E20" s="3"/>
      <c r="F20" s="3"/>
      <c r="G20" s="3"/>
      <c r="H20" s="3"/>
      <c r="I20" s="3"/>
    </row>
    <row r="21" spans="1:9" ht="15.75" customHeight="1">
      <c r="A21" s="2" t="s">
        <v>187</v>
      </c>
      <c r="C21" s="3"/>
      <c r="D21" s="3"/>
      <c r="E21" s="3"/>
      <c r="F21" s="3"/>
      <c r="G21" s="3"/>
      <c r="H21" s="3"/>
      <c r="I21" s="3"/>
    </row>
    <row r="22" spans="1:9" ht="15.75" customHeight="1">
      <c r="A22" s="2" t="s">
        <v>94</v>
      </c>
      <c r="C22" s="3">
        <f>'pl-1'!D34</f>
        <v>-186</v>
      </c>
      <c r="D22" s="3"/>
      <c r="E22" s="3">
        <f>'pl-1'!F34</f>
        <v>-766</v>
      </c>
      <c r="F22" s="3"/>
      <c r="G22" s="3">
        <f>'pl-1'!H34</f>
        <v>-587</v>
      </c>
      <c r="H22" s="3"/>
      <c r="I22" s="3">
        <f>'pl-1'!J34</f>
        <v>312</v>
      </c>
    </row>
    <row r="23" spans="3:9" ht="15.75" customHeight="1">
      <c r="C23" s="3"/>
      <c r="D23" s="3"/>
      <c r="E23" s="3"/>
      <c r="F23" s="3"/>
      <c r="G23" s="3"/>
      <c r="H23" s="3"/>
      <c r="I23" s="3"/>
    </row>
    <row r="24" spans="1:9" ht="15.75" customHeight="1">
      <c r="A24" s="2" t="s">
        <v>188</v>
      </c>
      <c r="C24" s="117">
        <f>'pl-1'!D43</f>
        <v>-0.20367713888371788</v>
      </c>
      <c r="D24" s="118"/>
      <c r="E24" s="117">
        <f>'pl-1'!F43</f>
        <v>-0.8387993999189671</v>
      </c>
      <c r="F24" s="117"/>
      <c r="G24" s="117">
        <f>'pl-1'!H43</f>
        <v>-0.6427875297029161</v>
      </c>
      <c r="H24" s="118"/>
      <c r="I24" s="117">
        <f>'pl-1'!J43</f>
        <v>0.34165197490172033</v>
      </c>
    </row>
    <row r="25" spans="3:9" ht="15.75" customHeight="1">
      <c r="C25" s="3"/>
      <c r="D25" s="3"/>
      <c r="E25" s="3"/>
      <c r="F25" s="3"/>
      <c r="G25" s="3"/>
      <c r="H25" s="3"/>
      <c r="I25" s="3"/>
    </row>
    <row r="26" ht="15.75" customHeight="1">
      <c r="A26" s="2" t="s">
        <v>124</v>
      </c>
    </row>
    <row r="27" spans="1:9" ht="15.75" customHeight="1">
      <c r="A27" s="2" t="s">
        <v>123</v>
      </c>
      <c r="C27" s="3">
        <v>0</v>
      </c>
      <c r="D27" s="3"/>
      <c r="E27" s="3">
        <v>0</v>
      </c>
      <c r="F27" s="3"/>
      <c r="G27" s="3">
        <v>0</v>
      </c>
      <c r="H27" s="3"/>
      <c r="I27" s="3">
        <v>0</v>
      </c>
    </row>
    <row r="28" ht="15.75" customHeight="1"/>
    <row r="29" spans="3:9" ht="15.75" customHeight="1">
      <c r="C29" s="9" t="s">
        <v>21</v>
      </c>
      <c r="D29" s="10"/>
      <c r="E29" s="9" t="s">
        <v>22</v>
      </c>
      <c r="F29" s="3"/>
      <c r="G29" s="3"/>
      <c r="H29" s="3"/>
      <c r="I29" s="3"/>
    </row>
    <row r="30" spans="3:9" ht="15.75" customHeight="1">
      <c r="C30" s="9" t="s">
        <v>0</v>
      </c>
      <c r="D30" s="10"/>
      <c r="E30" s="9" t="s">
        <v>23</v>
      </c>
      <c r="F30" s="3"/>
      <c r="G30" s="3"/>
      <c r="H30" s="3"/>
      <c r="I30" s="3"/>
    </row>
    <row r="31" spans="3:9" ht="15.75" customHeight="1">
      <c r="C31" s="9" t="s">
        <v>1</v>
      </c>
      <c r="D31" s="10"/>
      <c r="E31" s="9" t="s">
        <v>24</v>
      </c>
      <c r="F31" s="3"/>
      <c r="G31" s="3"/>
      <c r="H31" s="3"/>
      <c r="I31" s="3"/>
    </row>
    <row r="32" spans="3:9" ht="15.75" customHeight="1">
      <c r="C32" s="9"/>
      <c r="D32" s="10"/>
      <c r="E32" s="9"/>
      <c r="F32" s="3"/>
      <c r="G32" s="3"/>
      <c r="H32" s="3"/>
      <c r="I32" s="3"/>
    </row>
    <row r="33" spans="1:9" ht="15.75" customHeight="1">
      <c r="A33" s="2" t="s">
        <v>95</v>
      </c>
      <c r="D33" s="3"/>
      <c r="F33" s="3"/>
      <c r="G33" s="3"/>
      <c r="H33" s="3"/>
      <c r="I33" s="3"/>
    </row>
    <row r="34" spans="1:5" ht="15.75" customHeight="1">
      <c r="A34" s="2" t="s">
        <v>85</v>
      </c>
      <c r="C34" s="118">
        <f>'bs'!D89</f>
        <v>1.2206502337906944</v>
      </c>
      <c r="D34" s="20"/>
      <c r="E34" s="118">
        <f>'bs'!F89</f>
        <v>1.2270781090877236</v>
      </c>
    </row>
  </sheetData>
  <sheetProtection/>
  <mergeCells count="2">
    <mergeCell ref="C7:E7"/>
    <mergeCell ref="G7:I7"/>
  </mergeCells>
  <printOptions/>
  <pageMargins left="1" right="0" top="0.5" bottom="0.5" header="0" footer="0"/>
  <pageSetup firstPageNumber="7" useFirstPageNumber="1" horizontalDpi="600" verticalDpi="600" orientation="landscape" paperSize="9" r:id="rId1"/>
  <headerFooter alignWithMargins="0">
    <oddFooter>&amp;C&amp;"Times New Roman,Regular"&amp;12&amp;P</oddFooter>
  </headerFooter>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A7" sqref="A7"/>
    </sheetView>
  </sheetViews>
  <sheetFormatPr defaultColWidth="9.140625" defaultRowHeight="12.75"/>
  <cols>
    <col min="1" max="1" width="13.00390625" style="2" customWidth="1"/>
    <col min="2" max="2" width="22.7109375" style="2" customWidth="1"/>
    <col min="3" max="3" width="19.7109375" style="2" customWidth="1"/>
    <col min="4" max="4" width="2.7109375" style="2" customWidth="1"/>
    <col min="5" max="5" width="20.140625" style="2" customWidth="1"/>
    <col min="6" max="6" width="2.7109375" style="2" customWidth="1"/>
    <col min="7" max="7" width="19.7109375" style="2" customWidth="1"/>
    <col min="8" max="8" width="2.7109375" style="2" customWidth="1"/>
    <col min="9" max="9" width="20.28125" style="2" customWidth="1"/>
    <col min="10" max="16384" width="9.140625" style="2" customWidth="1"/>
  </cols>
  <sheetData>
    <row r="1" spans="1:6" s="46" customFormat="1" ht="18.75" customHeight="1">
      <c r="A1" s="36" t="s">
        <v>35</v>
      </c>
      <c r="B1" s="36"/>
      <c r="C1" s="36"/>
      <c r="D1" s="36"/>
      <c r="E1" s="36"/>
      <c r="F1" s="36"/>
    </row>
    <row r="2" spans="1:6" ht="15.75" customHeight="1">
      <c r="A2" s="40" t="s">
        <v>29</v>
      </c>
      <c r="B2" s="40"/>
      <c r="F2" s="14"/>
    </row>
    <row r="3" spans="1:2" ht="15.75" customHeight="1">
      <c r="A3" s="1"/>
      <c r="B3" s="1"/>
    </row>
    <row r="4" spans="1:2" ht="15.75" customHeight="1">
      <c r="A4" s="1" t="s">
        <v>64</v>
      </c>
      <c r="B4" s="1" t="s">
        <v>289</v>
      </c>
    </row>
    <row r="5" spans="4:9" ht="15.75" customHeight="1">
      <c r="D5" s="41"/>
      <c r="E5" s="41"/>
      <c r="F5" s="41"/>
      <c r="G5" s="41"/>
      <c r="H5" s="41"/>
      <c r="I5" s="41"/>
    </row>
    <row r="6" spans="3:9" ht="15.75" customHeight="1">
      <c r="C6" s="11"/>
      <c r="D6" s="11"/>
      <c r="E6" s="11"/>
      <c r="F6" s="11"/>
      <c r="G6" s="11"/>
      <c r="H6" s="11"/>
      <c r="I6" s="11"/>
    </row>
    <row r="7" spans="3:9" ht="15.75" customHeight="1">
      <c r="C7" s="128" t="s">
        <v>14</v>
      </c>
      <c r="D7" s="128"/>
      <c r="E7" s="128"/>
      <c r="G7" s="128" t="s">
        <v>15</v>
      </c>
      <c r="H7" s="128"/>
      <c r="I7" s="128"/>
    </row>
    <row r="8" spans="3:9" ht="15.75" customHeight="1">
      <c r="C8" s="11" t="s">
        <v>0</v>
      </c>
      <c r="D8" s="11"/>
      <c r="E8" s="11" t="s">
        <v>18</v>
      </c>
      <c r="G8" s="11" t="s">
        <v>0</v>
      </c>
      <c r="I8" s="11" t="s">
        <v>18</v>
      </c>
    </row>
    <row r="9" spans="3:9" ht="15.75" customHeight="1">
      <c r="C9" s="11" t="s">
        <v>16</v>
      </c>
      <c r="D9" s="11"/>
      <c r="E9" s="11" t="s">
        <v>17</v>
      </c>
      <c r="F9" s="40"/>
      <c r="G9" s="11" t="s">
        <v>16</v>
      </c>
      <c r="I9" s="11" t="s">
        <v>17</v>
      </c>
    </row>
    <row r="10" spans="3:9" ht="15.75" customHeight="1">
      <c r="C10" s="11" t="s">
        <v>1</v>
      </c>
      <c r="D10" s="11"/>
      <c r="E10" s="11" t="s">
        <v>1</v>
      </c>
      <c r="F10" s="40"/>
      <c r="G10" s="11" t="s">
        <v>19</v>
      </c>
      <c r="I10" s="11" t="s">
        <v>20</v>
      </c>
    </row>
    <row r="11" spans="3:9" ht="15.75" customHeight="1">
      <c r="C11" s="12" t="s">
        <v>288</v>
      </c>
      <c r="D11" s="12"/>
      <c r="E11" s="12" t="s">
        <v>290</v>
      </c>
      <c r="F11" s="12"/>
      <c r="G11" s="12" t="s">
        <v>288</v>
      </c>
      <c r="H11" s="12"/>
      <c r="I11" s="12" t="s">
        <v>290</v>
      </c>
    </row>
    <row r="12" spans="3:9" ht="15.75" customHeight="1">
      <c r="C12" s="11" t="s">
        <v>2</v>
      </c>
      <c r="D12" s="11"/>
      <c r="E12" s="11" t="s">
        <v>2</v>
      </c>
      <c r="F12" s="40"/>
      <c r="G12" s="11" t="s">
        <v>2</v>
      </c>
      <c r="I12" s="11" t="s">
        <v>2</v>
      </c>
    </row>
    <row r="13" spans="5:9" ht="15.75" customHeight="1">
      <c r="E13" s="11" t="s">
        <v>252</v>
      </c>
      <c r="I13" s="11" t="s">
        <v>252</v>
      </c>
    </row>
    <row r="14" ht="15.75" customHeight="1"/>
    <row r="15" spans="1:9" ht="15.75" customHeight="1">
      <c r="A15" s="2" t="s">
        <v>194</v>
      </c>
      <c r="C15" s="5">
        <f>'pl-1'!D22</f>
        <v>322</v>
      </c>
      <c r="D15" s="5"/>
      <c r="E15" s="5">
        <f>'pl-1'!F22</f>
        <v>-571</v>
      </c>
      <c r="F15" s="5"/>
      <c r="G15" s="5">
        <f>'pl-1'!H22</f>
        <v>158</v>
      </c>
      <c r="H15" s="5"/>
      <c r="I15" s="5">
        <f>'pl-1'!J22</f>
        <v>1127</v>
      </c>
    </row>
    <row r="16" spans="3:9" ht="15.75" customHeight="1">
      <c r="C16" s="3"/>
      <c r="D16" s="3"/>
      <c r="E16" s="3"/>
      <c r="F16" s="3"/>
      <c r="G16" s="3"/>
      <c r="H16" s="3"/>
      <c r="I16" s="3"/>
    </row>
    <row r="17" spans="1:9" ht="15.75" customHeight="1">
      <c r="A17" s="2" t="s">
        <v>27</v>
      </c>
      <c r="C17" s="3">
        <v>46</v>
      </c>
      <c r="D17" s="8"/>
      <c r="E17" s="3">
        <v>45</v>
      </c>
      <c r="F17" s="8"/>
      <c r="G17" s="3">
        <v>56</v>
      </c>
      <c r="H17" s="3"/>
      <c r="I17" s="3">
        <v>120</v>
      </c>
    </row>
    <row r="18" spans="3:9" ht="15.75" customHeight="1">
      <c r="C18" s="3"/>
      <c r="D18" s="3"/>
      <c r="E18" s="3"/>
      <c r="F18" s="3"/>
      <c r="G18" s="3"/>
      <c r="H18" s="3"/>
      <c r="I18" s="3"/>
    </row>
    <row r="19" spans="1:9" ht="15.75" customHeight="1">
      <c r="A19" s="2" t="s">
        <v>28</v>
      </c>
      <c r="C19" s="3">
        <f>'pl-1'!D24</f>
        <v>-143</v>
      </c>
      <c r="D19" s="3"/>
      <c r="E19" s="3">
        <f>'pl-1'!F24</f>
        <v>-86</v>
      </c>
      <c r="F19" s="3"/>
      <c r="G19" s="3">
        <f>'pl-1'!H24</f>
        <v>-243</v>
      </c>
      <c r="H19" s="3"/>
      <c r="I19" s="3">
        <f>'pl-1'!J24</f>
        <v>-151</v>
      </c>
    </row>
    <row r="20" spans="3:9" ht="15.75" customHeight="1">
      <c r="C20" s="3"/>
      <c r="D20" s="3"/>
      <c r="E20" s="3"/>
      <c r="F20" s="3"/>
      <c r="G20" s="3"/>
      <c r="H20" s="3"/>
      <c r="I20" s="3"/>
    </row>
    <row r="21" ht="15.75" customHeight="1"/>
    <row r="23" ht="15.75" hidden="1">
      <c r="A23" s="2" t="s">
        <v>27</v>
      </c>
    </row>
    <row r="24" spans="1:3" ht="15.75" hidden="1">
      <c r="A24" s="16">
        <v>38625</v>
      </c>
      <c r="B24" s="16"/>
      <c r="C24" s="2">
        <v>326994</v>
      </c>
    </row>
    <row r="25" spans="1:3" ht="15.75" hidden="1">
      <c r="A25" s="16">
        <v>38533</v>
      </c>
      <c r="B25" s="16"/>
      <c r="C25" s="2">
        <v>183462</v>
      </c>
    </row>
    <row r="26" ht="15.75" hidden="1">
      <c r="C26" s="15">
        <f>C24-C25</f>
        <v>143532</v>
      </c>
    </row>
    <row r="27" ht="15.75" hidden="1">
      <c r="C27" s="13"/>
    </row>
    <row r="28" spans="1:3" ht="15.75" hidden="1">
      <c r="A28" s="16">
        <v>38717</v>
      </c>
      <c r="C28" s="13">
        <v>557653</v>
      </c>
    </row>
    <row r="29" spans="1:3" ht="15.75" hidden="1">
      <c r="A29" s="16">
        <v>38625</v>
      </c>
      <c r="B29" s="16"/>
      <c r="C29" s="2">
        <v>326994</v>
      </c>
    </row>
    <row r="30" ht="15.75" hidden="1">
      <c r="C30" s="15">
        <f>C28-C29</f>
        <v>230659</v>
      </c>
    </row>
    <row r="31" ht="15.75">
      <c r="C31" s="13"/>
    </row>
    <row r="32" ht="15.75">
      <c r="C32" s="13"/>
    </row>
    <row r="33" ht="15.75">
      <c r="C33" s="13"/>
    </row>
  </sheetData>
  <sheetProtection/>
  <mergeCells count="2">
    <mergeCell ref="C7:E7"/>
    <mergeCell ref="G7:I7"/>
  </mergeCells>
  <printOptions/>
  <pageMargins left="0.75" right="0.75" top="1" bottom="1" header="0.5" footer="0.5"/>
  <pageSetup firstPageNumber="8" useFirstPageNumber="1" horizontalDpi="600" verticalDpi="600" orientation="landscape" paperSize="9" r:id="rId1"/>
  <headerFooter alignWithMargins="0">
    <oddFooter>&amp;C&amp;"Times New Roman,Regular"&amp;12&amp;P</oddFooter>
  </headerFooter>
</worksheet>
</file>

<file path=xl/worksheets/sheet8.xml><?xml version="1.0" encoding="utf-8"?>
<worksheet xmlns="http://schemas.openxmlformats.org/spreadsheetml/2006/main" xmlns:r="http://schemas.openxmlformats.org/officeDocument/2006/relationships">
  <dimension ref="A1:M326"/>
  <sheetViews>
    <sheetView tabSelected="1" view="pageBreakPreview" zoomScaleSheetLayoutView="100" zoomScalePageLayoutView="0" workbookViewId="0" topLeftCell="A280">
      <selection activeCell="I300" sqref="I300"/>
    </sheetView>
  </sheetViews>
  <sheetFormatPr defaultColWidth="9.140625" defaultRowHeight="15.75" customHeight="1"/>
  <cols>
    <col min="1" max="1" width="6.7109375" style="40" customWidth="1"/>
    <col min="2" max="2" width="3.7109375" style="40" customWidth="1"/>
    <col min="3" max="3" width="14.7109375" style="2" customWidth="1"/>
    <col min="4" max="4" width="9.28125" style="2" customWidth="1"/>
    <col min="5" max="5" width="9.7109375" style="2" customWidth="1"/>
    <col min="6" max="7" width="10.7109375" style="2" customWidth="1"/>
    <col min="8" max="9" width="11.140625" style="2" customWidth="1"/>
    <col min="10" max="10" width="3.421875" style="2" customWidth="1"/>
    <col min="11" max="11" width="9.28125" style="2" hidden="1" customWidth="1"/>
    <col min="12" max="16384" width="9.140625" style="2" customWidth="1"/>
  </cols>
  <sheetData>
    <row r="1" spans="1:2" ht="15.75" customHeight="1">
      <c r="A1" s="18" t="s">
        <v>35</v>
      </c>
      <c r="B1" s="18"/>
    </row>
    <row r="2" ht="15.75" customHeight="1">
      <c r="A2" s="58" t="s">
        <v>29</v>
      </c>
    </row>
    <row r="3" spans="1:11" ht="15.75" customHeight="1">
      <c r="A3" s="70" t="s">
        <v>291</v>
      </c>
      <c r="B3" s="68"/>
      <c r="C3" s="37"/>
      <c r="D3" s="37"/>
      <c r="E3" s="37"/>
      <c r="F3" s="37"/>
      <c r="G3" s="37"/>
      <c r="H3" s="37"/>
      <c r="I3" s="37"/>
      <c r="J3" s="37"/>
      <c r="K3" s="37"/>
    </row>
    <row r="4" spans="1:11" ht="9.75" customHeight="1">
      <c r="A4" s="71"/>
      <c r="B4" s="72"/>
      <c r="C4" s="13"/>
      <c r="D4" s="13"/>
      <c r="E4" s="13"/>
      <c r="F4" s="13"/>
      <c r="G4" s="13"/>
      <c r="H4" s="13"/>
      <c r="I4" s="13"/>
      <c r="J4" s="13"/>
      <c r="K4" s="13"/>
    </row>
    <row r="5" spans="1:2" ht="15.75" customHeight="1">
      <c r="A5" s="18" t="s">
        <v>128</v>
      </c>
      <c r="B5" s="1"/>
    </row>
    <row r="6" ht="9.75" customHeight="1"/>
    <row r="10" ht="9.75" customHeight="1"/>
    <row r="11" spans="1:2" ht="15.75" customHeight="1">
      <c r="A11" s="18" t="s">
        <v>134</v>
      </c>
      <c r="B11" s="1" t="s">
        <v>103</v>
      </c>
    </row>
    <row r="12" ht="9.75" customHeight="1"/>
    <row r="15" ht="15.75" customHeight="1">
      <c r="L15" s="20"/>
    </row>
    <row r="18" ht="9.75" customHeight="1"/>
    <row r="24" ht="9.75" customHeight="1"/>
    <row r="27" ht="15.75" customHeight="1">
      <c r="L27" s="20"/>
    </row>
    <row r="33" ht="15.75" customHeight="1">
      <c r="B33" s="40" t="s">
        <v>272</v>
      </c>
    </row>
    <row r="35" spans="2:10" ht="15.75" customHeight="1">
      <c r="B35" s="2"/>
      <c r="C35" s="40" t="s">
        <v>263</v>
      </c>
      <c r="F35" s="132" t="s">
        <v>264</v>
      </c>
      <c r="G35" s="136"/>
      <c r="H35" s="132" t="s">
        <v>266</v>
      </c>
      <c r="I35" s="133"/>
      <c r="J35" s="91"/>
    </row>
    <row r="36" spans="6:10" ht="15.75" customHeight="1">
      <c r="F36" s="134" t="s">
        <v>265</v>
      </c>
      <c r="G36" s="137"/>
      <c r="H36" s="134" t="s">
        <v>267</v>
      </c>
      <c r="I36" s="135"/>
      <c r="J36" s="91"/>
    </row>
    <row r="37" spans="2:11" ht="15.75" customHeight="1">
      <c r="B37" s="2"/>
      <c r="F37" s="119" t="s">
        <v>268</v>
      </c>
      <c r="G37" s="120" t="s">
        <v>271</v>
      </c>
      <c r="H37" s="119" t="s">
        <v>268</v>
      </c>
      <c r="I37" s="120" t="s">
        <v>271</v>
      </c>
      <c r="J37" s="107"/>
      <c r="K37" s="108" t="s">
        <v>256</v>
      </c>
    </row>
    <row r="38" spans="2:11" ht="15.75" customHeight="1">
      <c r="B38" s="2"/>
      <c r="F38" s="121" t="s">
        <v>269</v>
      </c>
      <c r="G38" s="121" t="s">
        <v>269</v>
      </c>
      <c r="H38" s="121" t="s">
        <v>269</v>
      </c>
      <c r="I38" s="121" t="s">
        <v>269</v>
      </c>
      <c r="J38" s="109"/>
      <c r="K38" s="88" t="s">
        <v>2</v>
      </c>
    </row>
    <row r="39" spans="2:11" ht="15.75" customHeight="1">
      <c r="B39" s="2"/>
      <c r="F39" s="121" t="s">
        <v>270</v>
      </c>
      <c r="G39" s="121" t="s">
        <v>270</v>
      </c>
      <c r="H39" s="121" t="s">
        <v>270</v>
      </c>
      <c r="I39" s="121" t="s">
        <v>270</v>
      </c>
      <c r="J39" s="109"/>
      <c r="K39" s="88"/>
    </row>
    <row r="40" spans="2:11" ht="15.75" customHeight="1">
      <c r="B40" s="2"/>
      <c r="F40" s="121" t="s">
        <v>2</v>
      </c>
      <c r="G40" s="121" t="s">
        <v>2</v>
      </c>
      <c r="H40" s="121" t="s">
        <v>2</v>
      </c>
      <c r="I40" s="121" t="s">
        <v>2</v>
      </c>
      <c r="J40" s="109"/>
      <c r="K40" s="88"/>
    </row>
    <row r="41" spans="2:9" ht="9.75" customHeight="1">
      <c r="B41" s="2"/>
      <c r="F41" s="122"/>
      <c r="G41" s="122"/>
      <c r="H41" s="122"/>
      <c r="I41" s="122"/>
    </row>
    <row r="42" spans="2:11" ht="15.75" customHeight="1" thickBot="1">
      <c r="B42" s="2"/>
      <c r="C42" s="2" t="s">
        <v>257</v>
      </c>
      <c r="F42" s="123">
        <v>4756</v>
      </c>
      <c r="G42" s="123">
        <v>6915</v>
      </c>
      <c r="H42" s="123">
        <v>7077</v>
      </c>
      <c r="I42" s="123">
        <v>7947</v>
      </c>
      <c r="J42" s="6"/>
      <c r="K42" s="103" t="e">
        <f>G42-#REF!</f>
        <v>#REF!</v>
      </c>
    </row>
    <row r="43" spans="2:11" ht="9.75" customHeight="1">
      <c r="B43" s="2"/>
      <c r="F43" s="124"/>
      <c r="G43" s="124"/>
      <c r="H43" s="124"/>
      <c r="I43" s="124"/>
      <c r="J43" s="6"/>
      <c r="K43" s="6"/>
    </row>
    <row r="44" spans="2:11" ht="15.75" customHeight="1">
      <c r="B44" s="2"/>
      <c r="C44" s="2" t="s">
        <v>258</v>
      </c>
      <c r="F44" s="124">
        <v>-97</v>
      </c>
      <c r="G44" s="124">
        <v>322</v>
      </c>
      <c r="H44" s="124">
        <v>-17</v>
      </c>
      <c r="I44" s="124">
        <v>158</v>
      </c>
      <c r="J44" s="6"/>
      <c r="K44" s="6" t="e">
        <f>G44-#REF!</f>
        <v>#REF!</v>
      </c>
    </row>
    <row r="45" spans="2:11" ht="15.75" customHeight="1">
      <c r="B45" s="2"/>
      <c r="C45" s="2" t="s">
        <v>212</v>
      </c>
      <c r="F45" s="125">
        <v>-143</v>
      </c>
      <c r="G45" s="125">
        <v>-143</v>
      </c>
      <c r="H45" s="125">
        <v>-243</v>
      </c>
      <c r="I45" s="125">
        <v>-243</v>
      </c>
      <c r="J45" s="6"/>
      <c r="K45" s="6" t="e">
        <f>G45-#REF!</f>
        <v>#REF!</v>
      </c>
    </row>
    <row r="46" spans="2:11" ht="15.75" customHeight="1">
      <c r="B46" s="2"/>
      <c r="C46" s="2" t="s">
        <v>259</v>
      </c>
      <c r="F46" s="124">
        <f>SUM(F44:F45)</f>
        <v>-240</v>
      </c>
      <c r="G46" s="124">
        <f>SUM(G44:G45)</f>
        <v>179</v>
      </c>
      <c r="H46" s="124">
        <f>SUM(H44:H45)</f>
        <v>-260</v>
      </c>
      <c r="I46" s="124">
        <f>SUM(I44:I45)</f>
        <v>-85</v>
      </c>
      <c r="J46" s="6"/>
      <c r="K46" s="3" t="e">
        <f>G46-#REF!</f>
        <v>#REF!</v>
      </c>
    </row>
    <row r="47" spans="2:11" ht="15.75" customHeight="1">
      <c r="B47" s="2"/>
      <c r="C47" s="2" t="s">
        <v>260</v>
      </c>
      <c r="F47" s="124">
        <v>-179</v>
      </c>
      <c r="G47" s="124">
        <v>-179</v>
      </c>
      <c r="H47" s="124">
        <v>-337</v>
      </c>
      <c r="I47" s="124">
        <v>-337</v>
      </c>
      <c r="J47" s="6"/>
      <c r="K47" s="61" t="e">
        <f>G47-#REF!</f>
        <v>#REF!</v>
      </c>
    </row>
    <row r="48" spans="2:11" ht="15.75" customHeight="1" thickBot="1">
      <c r="B48" s="2"/>
      <c r="C48" s="2" t="s">
        <v>262</v>
      </c>
      <c r="F48" s="126">
        <f>SUM(F46:F47)</f>
        <v>-419</v>
      </c>
      <c r="G48" s="126">
        <f>SUM(G46:G47)</f>
        <v>0</v>
      </c>
      <c r="H48" s="126">
        <f>SUM(H46:H47)</f>
        <v>-597</v>
      </c>
      <c r="I48" s="126">
        <f>SUM(I46:I47)</f>
        <v>-422</v>
      </c>
      <c r="J48" s="6"/>
      <c r="K48" s="3" t="e">
        <f>SUM(K46:K47)</f>
        <v>#REF!</v>
      </c>
    </row>
    <row r="49" spans="2:11" ht="15.75" customHeight="1" thickTop="1">
      <c r="B49" s="2"/>
      <c r="F49" s="124"/>
      <c r="G49" s="124"/>
      <c r="H49" s="124"/>
      <c r="I49" s="124"/>
      <c r="J49" s="6"/>
      <c r="K49" s="3"/>
    </row>
    <row r="50" spans="2:11" ht="15.75" customHeight="1">
      <c r="B50" s="2"/>
      <c r="C50" s="2" t="s">
        <v>273</v>
      </c>
      <c r="F50" s="124"/>
      <c r="G50" s="124"/>
      <c r="H50" s="124"/>
      <c r="I50" s="124"/>
      <c r="J50" s="6"/>
      <c r="K50" s="3"/>
    </row>
    <row r="51" spans="2:11" ht="15.75" customHeight="1">
      <c r="B51" s="2"/>
      <c r="C51" s="2" t="s">
        <v>274</v>
      </c>
      <c r="F51" s="124">
        <v>-479</v>
      </c>
      <c r="G51" s="124">
        <v>-186</v>
      </c>
      <c r="H51" s="124">
        <v>-709</v>
      </c>
      <c r="I51" s="124">
        <v>-587</v>
      </c>
      <c r="J51" s="6"/>
      <c r="K51" s="3"/>
    </row>
    <row r="52" spans="2:11" ht="15.75" customHeight="1">
      <c r="B52" s="2"/>
      <c r="C52" s="2" t="s">
        <v>261</v>
      </c>
      <c r="F52" s="125">
        <v>60</v>
      </c>
      <c r="G52" s="125">
        <v>186</v>
      </c>
      <c r="H52" s="125">
        <v>112</v>
      </c>
      <c r="I52" s="125">
        <v>165</v>
      </c>
      <c r="J52" s="6"/>
      <c r="K52" s="3" t="e">
        <f>G52-#REF!</f>
        <v>#REF!</v>
      </c>
    </row>
    <row r="53" spans="6:9" ht="15.75" customHeight="1" thickBot="1">
      <c r="F53" s="126">
        <f>SUM(F51:F52)</f>
        <v>-419</v>
      </c>
      <c r="G53" s="126">
        <f>SUM(G51:G52)</f>
        <v>0</v>
      </c>
      <c r="H53" s="126">
        <f>SUM(H51:H52)</f>
        <v>-597</v>
      </c>
      <c r="I53" s="126">
        <f>SUM(I51:I52)</f>
        <v>-422</v>
      </c>
    </row>
    <row r="54" spans="1:10" ht="15.75" customHeight="1" thickTop="1">
      <c r="A54" s="18" t="s">
        <v>135</v>
      </c>
      <c r="B54" s="1" t="s">
        <v>96</v>
      </c>
      <c r="D54" s="1"/>
      <c r="E54" s="1"/>
      <c r="F54" s="1"/>
      <c r="G54" s="1"/>
      <c r="H54" s="1"/>
      <c r="I54" s="1"/>
      <c r="J54" s="1"/>
    </row>
    <row r="59" spans="1:2" ht="15.75" customHeight="1">
      <c r="A59" s="18" t="s">
        <v>136</v>
      </c>
      <c r="B59" s="1" t="s">
        <v>104</v>
      </c>
    </row>
    <row r="64" spans="1:10" s="78" customFormat="1" ht="15.75" customHeight="1">
      <c r="A64" s="79" t="s">
        <v>137</v>
      </c>
      <c r="B64" s="80" t="s">
        <v>161</v>
      </c>
      <c r="C64" s="20"/>
      <c r="D64" s="80"/>
      <c r="E64" s="80"/>
      <c r="F64" s="20"/>
      <c r="G64" s="20"/>
      <c r="H64" s="20"/>
      <c r="I64" s="20"/>
      <c r="J64" s="20"/>
    </row>
    <row r="65" spans="1:10" s="78" customFormat="1" ht="15.75" customHeight="1">
      <c r="A65" s="79"/>
      <c r="B65" s="80" t="s">
        <v>235</v>
      </c>
      <c r="C65" s="20"/>
      <c r="D65" s="80"/>
      <c r="E65" s="80"/>
      <c r="F65" s="20"/>
      <c r="G65" s="20"/>
      <c r="H65" s="20"/>
      <c r="I65" s="20"/>
      <c r="J65" s="20"/>
    </row>
    <row r="66" spans="1:10" s="78" customFormat="1" ht="15.75" customHeight="1">
      <c r="A66" s="79"/>
      <c r="B66" s="80"/>
      <c r="C66" s="20"/>
      <c r="D66" s="80"/>
      <c r="E66" s="80"/>
      <c r="F66" s="20"/>
      <c r="G66" s="20"/>
      <c r="H66" s="20"/>
      <c r="I66" s="20"/>
      <c r="J66" s="20"/>
    </row>
    <row r="67" spans="1:10" s="78" customFormat="1" ht="15.75" customHeight="1">
      <c r="A67" s="17"/>
      <c r="B67" s="17"/>
      <c r="C67" s="20"/>
      <c r="D67" s="20"/>
      <c r="E67" s="20"/>
      <c r="F67" s="20"/>
      <c r="G67" s="20"/>
      <c r="H67" s="20"/>
      <c r="I67" s="20"/>
      <c r="J67" s="20"/>
    </row>
    <row r="68" spans="1:10" s="78" customFormat="1" ht="15.75" customHeight="1">
      <c r="A68" s="17"/>
      <c r="B68" s="17"/>
      <c r="C68" s="20"/>
      <c r="D68" s="20"/>
      <c r="E68" s="20"/>
      <c r="F68" s="20"/>
      <c r="G68" s="20"/>
      <c r="H68" s="20"/>
      <c r="I68" s="20"/>
      <c r="J68" s="20"/>
    </row>
    <row r="69" spans="1:10" s="78" customFormat="1" ht="15.75" customHeight="1">
      <c r="A69" s="17"/>
      <c r="B69" s="17"/>
      <c r="C69" s="20"/>
      <c r="D69" s="20"/>
      <c r="E69" s="20"/>
      <c r="F69" s="20"/>
      <c r="G69" s="20"/>
      <c r="H69" s="20"/>
      <c r="I69" s="20"/>
      <c r="J69" s="20"/>
    </row>
    <row r="70" spans="1:10" s="78" customFormat="1" ht="15.75" customHeight="1">
      <c r="A70" s="17"/>
      <c r="B70" s="17"/>
      <c r="C70" s="20"/>
      <c r="D70" s="20"/>
      <c r="E70" s="20"/>
      <c r="F70" s="20"/>
      <c r="G70" s="20"/>
      <c r="H70" s="20"/>
      <c r="I70" s="20"/>
      <c r="J70" s="20"/>
    </row>
    <row r="71" spans="1:10" s="78" customFormat="1" ht="15.75" customHeight="1">
      <c r="A71" s="17"/>
      <c r="B71" s="17"/>
      <c r="C71" s="20"/>
      <c r="D71" s="20"/>
      <c r="E71" s="20"/>
      <c r="F71" s="20"/>
      <c r="G71" s="20"/>
      <c r="H71" s="20"/>
      <c r="I71" s="20"/>
      <c r="J71" s="20"/>
    </row>
    <row r="72" spans="1:5" ht="15.75" customHeight="1">
      <c r="A72" s="18" t="s">
        <v>138</v>
      </c>
      <c r="B72" s="1" t="s">
        <v>105</v>
      </c>
      <c r="D72" s="1"/>
      <c r="E72" s="1"/>
    </row>
    <row r="78" spans="1:5" ht="15.75" customHeight="1">
      <c r="A78" s="18" t="s">
        <v>139</v>
      </c>
      <c r="B78" s="1" t="s">
        <v>129</v>
      </c>
      <c r="D78" s="1"/>
      <c r="E78" s="1"/>
    </row>
    <row r="83" spans="1:5" ht="15.75" customHeight="1">
      <c r="A83" s="18" t="s">
        <v>140</v>
      </c>
      <c r="B83" s="1" t="s">
        <v>106</v>
      </c>
      <c r="D83" s="1"/>
      <c r="E83" s="1"/>
    </row>
    <row r="88" spans="1:5" ht="15.75" customHeight="1">
      <c r="A88" s="18" t="s">
        <v>141</v>
      </c>
      <c r="B88" s="1" t="s">
        <v>107</v>
      </c>
      <c r="D88" s="1"/>
      <c r="E88" s="1"/>
    </row>
    <row r="89" spans="1:9" ht="15.75" customHeight="1">
      <c r="A89" s="18"/>
      <c r="B89" s="18"/>
      <c r="C89" s="1"/>
      <c r="D89" s="1"/>
      <c r="E89" s="1"/>
      <c r="F89" s="129" t="s">
        <v>293</v>
      </c>
      <c r="G89" s="129"/>
      <c r="H89" s="129" t="s">
        <v>293</v>
      </c>
      <c r="I89" s="129"/>
    </row>
    <row r="90" spans="1:11" ht="15.75" customHeight="1">
      <c r="A90" s="18"/>
      <c r="B90" s="18"/>
      <c r="D90" s="1"/>
      <c r="E90" s="1"/>
      <c r="F90" s="130" t="s">
        <v>288</v>
      </c>
      <c r="G90" s="130"/>
      <c r="H90" s="130" t="s">
        <v>290</v>
      </c>
      <c r="I90" s="130"/>
      <c r="J90" s="100"/>
      <c r="K90" s="58"/>
    </row>
    <row r="91" spans="1:10" ht="15.75" customHeight="1">
      <c r="A91" s="18"/>
      <c r="B91" s="18"/>
      <c r="D91" s="1"/>
      <c r="E91" s="1"/>
      <c r="F91" s="131" t="s">
        <v>2</v>
      </c>
      <c r="G91" s="131"/>
      <c r="H91" s="131" t="s">
        <v>2</v>
      </c>
      <c r="I91" s="131"/>
      <c r="J91" s="11"/>
    </row>
    <row r="92" spans="1:11" ht="15.75" customHeight="1">
      <c r="A92" s="18"/>
      <c r="B92" s="18"/>
      <c r="C92" s="1" t="s">
        <v>97</v>
      </c>
      <c r="D92" s="1"/>
      <c r="E92" s="1"/>
      <c r="G92" s="7"/>
      <c r="I92" s="7"/>
      <c r="K92" s="3"/>
    </row>
    <row r="93" spans="1:11" ht="9" customHeight="1">
      <c r="A93" s="18"/>
      <c r="B93" s="18"/>
      <c r="C93" s="1"/>
      <c r="D93" s="1"/>
      <c r="E93" s="1"/>
      <c r="K93" s="3"/>
    </row>
    <row r="94" spans="1:11" ht="15.75" customHeight="1">
      <c r="A94" s="18"/>
      <c r="B94" s="18"/>
      <c r="C94" s="2" t="s">
        <v>108</v>
      </c>
      <c r="D94" s="1"/>
      <c r="E94" s="1"/>
      <c r="G94" s="7">
        <v>7293</v>
      </c>
      <c r="I94" s="7">
        <v>6944</v>
      </c>
      <c r="K94" s="3">
        <v>4633</v>
      </c>
    </row>
    <row r="95" spans="1:11" ht="9" customHeight="1">
      <c r="A95" s="18"/>
      <c r="B95" s="18"/>
      <c r="D95" s="1"/>
      <c r="E95" s="1"/>
      <c r="G95" s="7"/>
      <c r="I95" s="7"/>
      <c r="K95" s="3"/>
    </row>
    <row r="96" spans="1:11" ht="17.25" customHeight="1">
      <c r="A96" s="18"/>
      <c r="B96" s="18"/>
      <c r="C96" s="13" t="s">
        <v>111</v>
      </c>
      <c r="D96" s="1"/>
      <c r="E96" s="1"/>
      <c r="G96" s="7">
        <v>654</v>
      </c>
      <c r="I96" s="7">
        <v>553</v>
      </c>
      <c r="K96" s="3">
        <v>0</v>
      </c>
    </row>
    <row r="97" spans="1:5" ht="9" customHeight="1">
      <c r="A97" s="18"/>
      <c r="B97" s="18"/>
      <c r="C97" s="1"/>
      <c r="D97" s="1"/>
      <c r="E97" s="1"/>
    </row>
    <row r="98" spans="1:11" ht="15.75" customHeight="1">
      <c r="A98" s="18"/>
      <c r="B98" s="18"/>
      <c r="C98" s="62" t="s">
        <v>109</v>
      </c>
      <c r="D98" s="62"/>
      <c r="E98" s="62"/>
      <c r="F98" s="15"/>
      <c r="G98" s="63">
        <f>SUM(G94:G97)</f>
        <v>7947</v>
      </c>
      <c r="H98" s="15"/>
      <c r="I98" s="63">
        <f>SUM(I94:I97)</f>
        <v>7497</v>
      </c>
      <c r="K98" s="63">
        <f>SUM(K94:K97)</f>
        <v>4633</v>
      </c>
    </row>
    <row r="99" spans="1:11" ht="15.75" customHeight="1">
      <c r="A99" s="18"/>
      <c r="B99" s="18"/>
      <c r="C99" s="34"/>
      <c r="D99" s="34"/>
      <c r="E99" s="34"/>
      <c r="F99" s="13"/>
      <c r="G99" s="6"/>
      <c r="I99" s="6"/>
      <c r="K99" s="6"/>
    </row>
    <row r="100" spans="1:11" ht="15.75" customHeight="1">
      <c r="A100" s="18"/>
      <c r="B100" s="18"/>
      <c r="C100" s="34" t="s">
        <v>110</v>
      </c>
      <c r="D100" s="34"/>
      <c r="E100" s="34"/>
      <c r="F100" s="13"/>
      <c r="G100" s="6"/>
      <c r="I100" s="6"/>
      <c r="K100" s="6"/>
    </row>
    <row r="101" spans="1:11" ht="9" customHeight="1">
      <c r="A101" s="18"/>
      <c r="B101" s="18"/>
      <c r="C101" s="34"/>
      <c r="D101" s="34"/>
      <c r="E101" s="34"/>
      <c r="F101" s="13"/>
      <c r="G101" s="6"/>
      <c r="I101" s="6"/>
      <c r="K101" s="6"/>
    </row>
    <row r="102" spans="1:11" ht="15.75" customHeight="1">
      <c r="A102" s="18"/>
      <c r="B102" s="18"/>
      <c r="C102" s="13" t="s">
        <v>108</v>
      </c>
      <c r="D102" s="34"/>
      <c r="E102" s="34"/>
      <c r="F102" s="13"/>
      <c r="G102" s="6">
        <v>479</v>
      </c>
      <c r="I102" s="6">
        <v>1574</v>
      </c>
      <c r="K102" s="6">
        <v>559</v>
      </c>
    </row>
    <row r="103" spans="1:11" ht="9" customHeight="1">
      <c r="A103" s="18"/>
      <c r="B103" s="18"/>
      <c r="C103" s="13"/>
      <c r="D103" s="34"/>
      <c r="E103" s="34"/>
      <c r="F103" s="13"/>
      <c r="G103" s="6"/>
      <c r="I103" s="6"/>
      <c r="K103" s="6"/>
    </row>
    <row r="104" spans="1:11" ht="15.75" customHeight="1">
      <c r="A104" s="18"/>
      <c r="B104" s="18"/>
      <c r="C104" s="13" t="s">
        <v>111</v>
      </c>
      <c r="D104" s="34"/>
      <c r="E104" s="34"/>
      <c r="F104" s="13"/>
      <c r="G104" s="6">
        <v>-321</v>
      </c>
      <c r="I104" s="6">
        <v>-447</v>
      </c>
      <c r="K104" s="6">
        <v>-11</v>
      </c>
    </row>
    <row r="105" spans="1:11" ht="8.25" customHeight="1">
      <c r="A105" s="18"/>
      <c r="B105" s="18"/>
      <c r="C105" s="34"/>
      <c r="D105" s="34"/>
      <c r="E105" s="34"/>
      <c r="F105" s="13"/>
      <c r="G105" s="6"/>
      <c r="I105" s="6"/>
      <c r="K105" s="6"/>
    </row>
    <row r="106" spans="1:11" ht="15.75" customHeight="1">
      <c r="A106" s="18"/>
      <c r="B106" s="18"/>
      <c r="C106" s="62" t="s">
        <v>304</v>
      </c>
      <c r="D106" s="62"/>
      <c r="E106" s="62"/>
      <c r="F106" s="15"/>
      <c r="G106" s="63">
        <f>SUM(G102:G104)</f>
        <v>158</v>
      </c>
      <c r="H106" s="15"/>
      <c r="I106" s="63">
        <f>SUM(I102:I104)</f>
        <v>1127</v>
      </c>
      <c r="K106" s="63">
        <f>SUM(K102:K104)</f>
        <v>548</v>
      </c>
    </row>
    <row r="107" spans="1:11" ht="15.75" customHeight="1">
      <c r="A107" s="18"/>
      <c r="B107" s="18"/>
      <c r="C107" s="34"/>
      <c r="D107" s="34"/>
      <c r="E107" s="34"/>
      <c r="F107" s="13"/>
      <c r="G107" s="6"/>
      <c r="I107" s="6"/>
      <c r="K107" s="6"/>
    </row>
    <row r="108" spans="8:11" ht="15.75" customHeight="1">
      <c r="H108" s="3"/>
      <c r="I108" s="3"/>
      <c r="J108" s="3"/>
      <c r="K108" s="3"/>
    </row>
    <row r="112" spans="1:5" ht="15.75" customHeight="1">
      <c r="A112" s="18" t="s">
        <v>142</v>
      </c>
      <c r="B112" s="1" t="s">
        <v>112</v>
      </c>
      <c r="D112" s="1"/>
      <c r="E112" s="1"/>
    </row>
    <row r="113" ht="12.75" customHeight="1"/>
    <row r="118" spans="1:5" ht="15.75" customHeight="1">
      <c r="A118" s="18" t="s">
        <v>143</v>
      </c>
      <c r="B118" s="1" t="s">
        <v>130</v>
      </c>
      <c r="D118" s="1"/>
      <c r="E118" s="1"/>
    </row>
    <row r="121" ht="14.25" customHeight="1"/>
    <row r="122" ht="14.25" customHeight="1"/>
    <row r="124" spans="1:5" ht="15.75" customHeight="1">
      <c r="A124" s="18" t="s">
        <v>144</v>
      </c>
      <c r="B124" s="1" t="s">
        <v>98</v>
      </c>
      <c r="D124" s="1"/>
      <c r="E124" s="1"/>
    </row>
    <row r="125" ht="12.75" customHeight="1"/>
    <row r="128" ht="12.75" customHeight="1"/>
    <row r="129" spans="1:5" ht="15.75" customHeight="1">
      <c r="A129" s="18" t="s">
        <v>145</v>
      </c>
      <c r="B129" s="1" t="s">
        <v>113</v>
      </c>
      <c r="D129" s="1"/>
      <c r="E129" s="1"/>
    </row>
    <row r="130" spans="1:5" ht="15.75" customHeight="1">
      <c r="A130" s="18"/>
      <c r="B130" s="1"/>
      <c r="D130" s="1"/>
      <c r="E130" s="1"/>
    </row>
    <row r="133" ht="12.75" customHeight="1"/>
    <row r="134" spans="1:2" ht="15.75" customHeight="1">
      <c r="A134" s="18" t="s">
        <v>35</v>
      </c>
      <c r="B134" s="18"/>
    </row>
    <row r="135" spans="1:13" ht="15.75" customHeight="1">
      <c r="A135" s="58" t="s">
        <v>29</v>
      </c>
      <c r="M135" s="2">
        <f>2375*90%</f>
        <v>2137.5</v>
      </c>
    </row>
    <row r="136" spans="1:11" ht="15.75" customHeight="1">
      <c r="A136" s="70" t="s">
        <v>294</v>
      </c>
      <c r="B136" s="68"/>
      <c r="C136" s="37"/>
      <c r="D136" s="37"/>
      <c r="E136" s="37"/>
      <c r="F136" s="37"/>
      <c r="G136" s="37"/>
      <c r="H136" s="37"/>
      <c r="I136" s="37"/>
      <c r="J136" s="37"/>
      <c r="K136" s="37"/>
    </row>
    <row r="137" spans="1:11" ht="15.75" customHeight="1">
      <c r="A137" s="71"/>
      <c r="B137" s="72"/>
      <c r="C137" s="13"/>
      <c r="D137" s="13"/>
      <c r="E137" s="13"/>
      <c r="F137" s="13"/>
      <c r="G137" s="13"/>
      <c r="H137" s="13"/>
      <c r="I137" s="13"/>
      <c r="J137" s="13"/>
      <c r="K137" s="13"/>
    </row>
    <row r="138" spans="1:2" ht="15.75" customHeight="1">
      <c r="A138" s="18" t="s">
        <v>131</v>
      </c>
      <c r="B138" s="1"/>
    </row>
    <row r="139" spans="1:2" ht="15.75" customHeight="1">
      <c r="A139" s="18"/>
      <c r="B139" s="1"/>
    </row>
    <row r="144" spans="1:5" ht="15.75" customHeight="1">
      <c r="A144" s="18" t="s">
        <v>132</v>
      </c>
      <c r="B144" s="1" t="s">
        <v>114</v>
      </c>
      <c r="D144" s="1"/>
      <c r="E144" s="1"/>
    </row>
    <row r="154" spans="1:5" ht="15.75" customHeight="1">
      <c r="A154" s="18" t="s">
        <v>133</v>
      </c>
      <c r="B154" s="1" t="s">
        <v>170</v>
      </c>
      <c r="D154" s="1"/>
      <c r="E154" s="1"/>
    </row>
    <row r="162" spans="1:5" ht="15.75" customHeight="1">
      <c r="A162" s="18" t="s">
        <v>146</v>
      </c>
      <c r="B162" s="1" t="s">
        <v>115</v>
      </c>
      <c r="D162" s="1"/>
      <c r="E162" s="1"/>
    </row>
    <row r="168" spans="1:5" ht="15.75" customHeight="1">
      <c r="A168" s="18" t="s">
        <v>147</v>
      </c>
      <c r="B168" s="1" t="s">
        <v>99</v>
      </c>
      <c r="D168" s="1"/>
      <c r="E168" s="1"/>
    </row>
    <row r="171" ht="9.75" customHeight="1"/>
    <row r="172" spans="1:2" ht="15.75" customHeight="1">
      <c r="A172" s="18" t="s">
        <v>148</v>
      </c>
      <c r="B172" s="1" t="s">
        <v>116</v>
      </c>
    </row>
    <row r="173" spans="6:9" ht="15.75" customHeight="1">
      <c r="F173" s="129" t="s">
        <v>295</v>
      </c>
      <c r="G173" s="129"/>
      <c r="H173" s="129" t="s">
        <v>295</v>
      </c>
      <c r="I173" s="129"/>
    </row>
    <row r="174" spans="6:10" ht="15.75" customHeight="1">
      <c r="F174" s="130" t="s">
        <v>288</v>
      </c>
      <c r="G174" s="130"/>
      <c r="H174" s="130" t="s">
        <v>290</v>
      </c>
      <c r="I174" s="130"/>
      <c r="J174" s="100"/>
    </row>
    <row r="175" spans="6:10" ht="15.75" customHeight="1">
      <c r="F175" s="131" t="s">
        <v>2</v>
      </c>
      <c r="G175" s="131"/>
      <c r="H175" s="131" t="s">
        <v>2</v>
      </c>
      <c r="I175" s="131"/>
      <c r="J175" s="11"/>
    </row>
    <row r="176" spans="2:10" ht="15.75" customHeight="1">
      <c r="B176" s="18" t="s">
        <v>169</v>
      </c>
      <c r="G176" s="11"/>
      <c r="H176" s="11"/>
      <c r="I176" s="11"/>
      <c r="J176" s="11"/>
    </row>
    <row r="177" ht="15.75" customHeight="1">
      <c r="B177" s="2" t="s">
        <v>127</v>
      </c>
    </row>
    <row r="178" spans="2:9" ht="15.75" customHeight="1">
      <c r="B178" s="2" t="s">
        <v>189</v>
      </c>
      <c r="G178" s="3">
        <f>-405</f>
        <v>-405</v>
      </c>
      <c r="I178" s="73">
        <v>-448</v>
      </c>
    </row>
    <row r="179" spans="2:11" ht="15.75" customHeight="1">
      <c r="B179" s="2" t="s">
        <v>174</v>
      </c>
      <c r="G179" s="73">
        <v>40</v>
      </c>
      <c r="I179" s="73">
        <v>0</v>
      </c>
      <c r="K179" s="7">
        <v>140</v>
      </c>
    </row>
    <row r="180" spans="2:11" ht="15.75" customHeight="1">
      <c r="B180" s="2" t="s">
        <v>100</v>
      </c>
      <c r="G180" s="75">
        <v>28</v>
      </c>
      <c r="I180" s="75">
        <v>50</v>
      </c>
      <c r="K180" s="14">
        <v>49</v>
      </c>
    </row>
    <row r="181" spans="7:11" ht="15.75" customHeight="1">
      <c r="G181" s="64">
        <f>SUM(G178:G180)</f>
        <v>-337</v>
      </c>
      <c r="I181" s="64">
        <f>SUM(I178:I180)</f>
        <v>-398</v>
      </c>
      <c r="K181" s="64">
        <f>SUM(K179:K180)</f>
        <v>189</v>
      </c>
    </row>
    <row r="182" spans="7:11" ht="15.75" customHeight="1">
      <c r="G182" s="13"/>
      <c r="H182" s="74"/>
      <c r="I182" s="74"/>
      <c r="J182" s="13"/>
      <c r="K182" s="74"/>
    </row>
    <row r="183" spans="1:2" ht="15.75" customHeight="1">
      <c r="A183" s="18" t="s">
        <v>150</v>
      </c>
      <c r="B183" s="1" t="s">
        <v>149</v>
      </c>
    </row>
    <row r="189" spans="1:2" ht="15.75" customHeight="1">
      <c r="A189" s="18" t="s">
        <v>151</v>
      </c>
      <c r="B189" s="1" t="s">
        <v>101</v>
      </c>
    </row>
    <row r="191" ht="15.75" customHeight="1">
      <c r="B191" s="67" t="s">
        <v>125</v>
      </c>
    </row>
    <row r="194" ht="15.75" customHeight="1">
      <c r="B194" s="67" t="s">
        <v>126</v>
      </c>
    </row>
    <row r="196" ht="9.75" customHeight="1"/>
    <row r="197" spans="1:2" ht="15.75" customHeight="1">
      <c r="A197" s="18" t="s">
        <v>152</v>
      </c>
      <c r="B197" s="1" t="s">
        <v>117</v>
      </c>
    </row>
    <row r="199" ht="16.5" customHeight="1">
      <c r="A199" s="100"/>
    </row>
    <row r="200" ht="16.5" customHeight="1"/>
    <row r="201" ht="15.75" customHeight="1">
      <c r="B201" s="67" t="s">
        <v>125</v>
      </c>
    </row>
    <row r="204" ht="15.75" customHeight="1">
      <c r="B204" s="2"/>
    </row>
    <row r="205" ht="12.75" customHeight="1"/>
    <row r="206" ht="15.75" customHeight="1">
      <c r="B206" s="67" t="s">
        <v>126</v>
      </c>
    </row>
    <row r="207" ht="16.5" customHeight="1"/>
    <row r="208" ht="16.5" customHeight="1"/>
    <row r="209" ht="16.5" customHeight="1"/>
    <row r="210" ht="9" customHeight="1"/>
    <row r="211" ht="16.5" customHeight="1">
      <c r="B211" s="67" t="s">
        <v>275</v>
      </c>
    </row>
    <row r="212" ht="16.5" customHeight="1"/>
    <row r="213" ht="16.5" customHeight="1"/>
    <row r="214" spans="1:2" ht="15.75" customHeight="1">
      <c r="A214" s="14"/>
      <c r="B214" s="14"/>
    </row>
    <row r="215" spans="1:2" ht="15.75" customHeight="1">
      <c r="A215" s="14"/>
      <c r="B215" s="14"/>
    </row>
    <row r="216" spans="1:2" ht="15.75" customHeight="1">
      <c r="A216" s="14"/>
      <c r="B216" s="14"/>
    </row>
    <row r="217" spans="1:2" ht="15.75" customHeight="1">
      <c r="A217" s="14"/>
      <c r="B217" s="14"/>
    </row>
    <row r="218" ht="16.5" customHeight="1"/>
    <row r="219" spans="1:2" ht="15.75" customHeight="1">
      <c r="A219" s="18"/>
      <c r="B219" s="1"/>
    </row>
    <row r="220" spans="1:2" ht="15.75" customHeight="1">
      <c r="A220" s="18"/>
      <c r="B220" s="1"/>
    </row>
    <row r="221" spans="1:2" ht="15.75" customHeight="1">
      <c r="A221" s="18"/>
      <c r="B221" s="1"/>
    </row>
    <row r="222" spans="1:2" ht="15.75" customHeight="1">
      <c r="A222" s="18"/>
      <c r="B222" s="1"/>
    </row>
    <row r="223" spans="1:2" ht="15.75" customHeight="1">
      <c r="A223" s="18"/>
      <c r="B223" s="1"/>
    </row>
    <row r="224" spans="1:2" ht="15.75" customHeight="1">
      <c r="A224" s="18"/>
      <c r="B224" s="1"/>
    </row>
    <row r="225" spans="1:2" ht="15.75" customHeight="1">
      <c r="A225" s="18"/>
      <c r="B225" s="1"/>
    </row>
    <row r="226" spans="1:2" ht="15.75" customHeight="1">
      <c r="A226" s="18"/>
      <c r="B226" s="1"/>
    </row>
    <row r="227" spans="1:2" ht="15.75" customHeight="1">
      <c r="A227" s="18"/>
      <c r="B227" s="1"/>
    </row>
    <row r="228" spans="1:2" ht="15.75" customHeight="1">
      <c r="A228" s="18"/>
      <c r="B228" s="1"/>
    </row>
    <row r="229" spans="1:2" ht="15.75" customHeight="1">
      <c r="A229" s="18"/>
      <c r="B229" s="1"/>
    </row>
    <row r="230" spans="1:2" ht="15.75" customHeight="1">
      <c r="A230" s="18"/>
      <c r="B230" s="1"/>
    </row>
    <row r="231" spans="1:2" ht="15.75" customHeight="1">
      <c r="A231" s="18"/>
      <c r="B231" s="1"/>
    </row>
    <row r="232" spans="1:2" ht="15.75" customHeight="1">
      <c r="A232" s="18"/>
      <c r="B232" s="1"/>
    </row>
    <row r="233" spans="1:2" ht="9.75" customHeight="1">
      <c r="A233" s="18"/>
      <c r="B233" s="1"/>
    </row>
    <row r="234" spans="1:2" ht="9.75" customHeight="1">
      <c r="A234" s="18"/>
      <c r="B234" s="1"/>
    </row>
    <row r="235" spans="1:2" ht="15.75" customHeight="1">
      <c r="A235" s="18" t="s">
        <v>152</v>
      </c>
      <c r="B235" s="1" t="s">
        <v>298</v>
      </c>
    </row>
    <row r="236" spans="1:2" ht="15.75" customHeight="1">
      <c r="A236" s="18"/>
      <c r="B236" s="1"/>
    </row>
    <row r="237" spans="1:2" ht="15.75" customHeight="1">
      <c r="A237" s="18"/>
      <c r="B237" s="1"/>
    </row>
    <row r="238" spans="1:2" ht="15.75" customHeight="1">
      <c r="A238" s="18"/>
      <c r="B238" s="1"/>
    </row>
    <row r="239" spans="1:2" ht="15.75" customHeight="1">
      <c r="A239" s="18"/>
      <c r="B239" s="1"/>
    </row>
    <row r="240" spans="1:2" ht="15.75" customHeight="1">
      <c r="A240" s="18"/>
      <c r="B240" s="1"/>
    </row>
    <row r="241" spans="1:4" ht="15.75" customHeight="1">
      <c r="A241" s="18" t="s">
        <v>156</v>
      </c>
      <c r="B241" s="1" t="s">
        <v>153</v>
      </c>
      <c r="D241" s="1"/>
    </row>
    <row r="245" ht="15.75" customHeight="1">
      <c r="F245" s="1" t="s">
        <v>2</v>
      </c>
    </row>
    <row r="246" spans="3:5" ht="15.75" customHeight="1">
      <c r="C246" s="69" t="s">
        <v>190</v>
      </c>
      <c r="D246" s="69"/>
      <c r="E246" s="65"/>
    </row>
    <row r="247" spans="4:7" ht="15.75" customHeight="1">
      <c r="D247" s="40" t="s">
        <v>155</v>
      </c>
      <c r="F247" s="6">
        <v>5015</v>
      </c>
      <c r="G247" s="40"/>
    </row>
    <row r="248" spans="3:7" ht="15.75" customHeight="1">
      <c r="C248" s="69"/>
      <c r="D248" s="40" t="s">
        <v>168</v>
      </c>
      <c r="F248" s="61">
        <v>2600</v>
      </c>
      <c r="G248" s="40"/>
    </row>
    <row r="249" spans="3:7" ht="15.75" customHeight="1">
      <c r="C249" s="69"/>
      <c r="D249" s="40"/>
      <c r="F249" s="6">
        <f>SUM(F247:F248)</f>
        <v>7615</v>
      </c>
      <c r="G249" s="40"/>
    </row>
    <row r="250" spans="3:7" ht="15.75" customHeight="1">
      <c r="C250" s="69" t="s">
        <v>160</v>
      </c>
      <c r="D250" s="69"/>
      <c r="E250" s="65"/>
      <c r="G250" s="40"/>
    </row>
    <row r="251" spans="4:6" ht="15.75" customHeight="1">
      <c r="D251" s="2" t="s">
        <v>154</v>
      </c>
      <c r="F251" s="3">
        <v>27663</v>
      </c>
    </row>
    <row r="252" ht="15.75" customHeight="1">
      <c r="F252" s="66">
        <f>SUM(F249:F251)</f>
        <v>35278</v>
      </c>
    </row>
    <row r="253" ht="9" customHeight="1">
      <c r="F253" s="99"/>
    </row>
    <row r="254" spans="1:2" ht="15.75" customHeight="1">
      <c r="A254" s="18" t="s">
        <v>157</v>
      </c>
      <c r="B254" s="1" t="s">
        <v>165</v>
      </c>
    </row>
    <row r="255" spans="1:2" ht="9" customHeight="1">
      <c r="A255" s="14"/>
      <c r="B255" s="14"/>
    </row>
    <row r="256" spans="1:2" ht="15.75" customHeight="1">
      <c r="A256" s="14"/>
      <c r="B256" s="14"/>
    </row>
    <row r="257" spans="1:2" ht="15.75" customHeight="1">
      <c r="A257" s="14"/>
      <c r="B257" s="14"/>
    </row>
    <row r="258" spans="1:2" ht="15.75" customHeight="1">
      <c r="A258" s="14"/>
      <c r="B258" s="14"/>
    </row>
    <row r="259" spans="1:2" ht="15.75" customHeight="1">
      <c r="A259" s="14"/>
      <c r="B259" s="14"/>
    </row>
    <row r="260" spans="1:2" ht="15.75" customHeight="1">
      <c r="A260" s="18" t="s">
        <v>158</v>
      </c>
      <c r="B260" s="1" t="s">
        <v>102</v>
      </c>
    </row>
    <row r="261" ht="9" customHeight="1"/>
    <row r="266" ht="9" customHeight="1"/>
    <row r="267" spans="1:2" ht="15.75" customHeight="1">
      <c r="A267" s="18" t="s">
        <v>159</v>
      </c>
      <c r="B267" s="1" t="s">
        <v>118</v>
      </c>
    </row>
    <row r="268" spans="1:2" ht="9" customHeight="1">
      <c r="A268" s="14"/>
      <c r="B268" s="14"/>
    </row>
    <row r="269" spans="1:2" ht="15.75" customHeight="1">
      <c r="A269" s="14"/>
      <c r="B269" s="14"/>
    </row>
    <row r="270" spans="1:2" ht="15.75" customHeight="1">
      <c r="A270" s="14"/>
      <c r="B270" s="14"/>
    </row>
    <row r="271" spans="1:2" ht="15.75" customHeight="1">
      <c r="A271" s="14"/>
      <c r="B271" s="14"/>
    </row>
    <row r="272" spans="1:2" ht="15.75" customHeight="1">
      <c r="A272" s="18" t="s">
        <v>166</v>
      </c>
      <c r="B272" s="1" t="s">
        <v>191</v>
      </c>
    </row>
    <row r="273" spans="1:2" ht="15.75" customHeight="1">
      <c r="A273" s="18"/>
      <c r="B273" s="1"/>
    </row>
    <row r="274" spans="1:2" ht="15.75" customHeight="1">
      <c r="A274" s="14"/>
      <c r="B274" s="14"/>
    </row>
    <row r="275" spans="1:2" ht="15.75" customHeight="1">
      <c r="A275" s="14"/>
      <c r="B275" s="14"/>
    </row>
    <row r="276" spans="1:2" ht="15.75" customHeight="1">
      <c r="A276" s="14"/>
      <c r="B276" s="14"/>
    </row>
    <row r="277" spans="1:2" ht="15.75" customHeight="1">
      <c r="A277" s="14"/>
      <c r="B277" s="14"/>
    </row>
    <row r="278" spans="1:2" ht="9.75" customHeight="1">
      <c r="A278" s="14"/>
      <c r="B278" s="14"/>
    </row>
    <row r="279" spans="1:2" ht="15.75" customHeight="1">
      <c r="A279" s="14"/>
      <c r="B279" s="14"/>
    </row>
    <row r="280" spans="1:2" ht="15.75" customHeight="1">
      <c r="A280" s="14"/>
      <c r="B280" s="14"/>
    </row>
    <row r="281" spans="1:2" ht="15.75" customHeight="1">
      <c r="A281" s="14"/>
      <c r="B281" s="14"/>
    </row>
    <row r="282" spans="1:2" ht="15.75" customHeight="1">
      <c r="A282" s="14"/>
      <c r="B282" s="14"/>
    </row>
    <row r="283" spans="1:2" ht="15.75" customHeight="1">
      <c r="A283" s="14"/>
      <c r="B283" s="14"/>
    </row>
    <row r="284" spans="1:2" ht="15.75" customHeight="1">
      <c r="A284" s="18" t="s">
        <v>243</v>
      </c>
      <c r="B284" s="1"/>
    </row>
    <row r="285" spans="1:2" ht="15.75" customHeight="1">
      <c r="A285" s="18"/>
      <c r="B285" s="1"/>
    </row>
    <row r="286" spans="1:2" ht="15.75" customHeight="1">
      <c r="A286" s="18" t="s">
        <v>244</v>
      </c>
      <c r="B286" s="1"/>
    </row>
    <row r="287" spans="1:2" ht="15.75" customHeight="1">
      <c r="A287" s="18"/>
      <c r="B287" s="1"/>
    </row>
    <row r="288" spans="1:2" ht="15.75" customHeight="1">
      <c r="A288" s="40" t="s">
        <v>296</v>
      </c>
      <c r="B288" s="1"/>
    </row>
    <row r="289" spans="1:2" ht="15.75" customHeight="1">
      <c r="A289" s="18"/>
      <c r="B289" s="1"/>
    </row>
    <row r="290" spans="7:10" ht="15.75" customHeight="1">
      <c r="G290" s="92"/>
      <c r="I290" s="101" t="s">
        <v>245</v>
      </c>
      <c r="J290" s="71"/>
    </row>
    <row r="291" spans="7:10" ht="15.75" customHeight="1">
      <c r="G291" s="92"/>
      <c r="I291" s="102" t="s">
        <v>288</v>
      </c>
      <c r="J291" s="110"/>
    </row>
    <row r="292" spans="9:10" ht="15.75" customHeight="1">
      <c r="I292" s="101" t="s">
        <v>2</v>
      </c>
      <c r="J292" s="71"/>
    </row>
    <row r="293" ht="9.75" customHeight="1"/>
    <row r="294" spans="1:2" ht="15.75" customHeight="1">
      <c r="A294" s="14"/>
      <c r="B294" s="14" t="s">
        <v>246</v>
      </c>
    </row>
    <row r="295" spans="1:2" ht="9.75" customHeight="1">
      <c r="A295" s="14"/>
      <c r="B295" s="14"/>
    </row>
    <row r="296" spans="1:9" ht="15.75" customHeight="1">
      <c r="A296" s="14"/>
      <c r="B296" s="67" t="s">
        <v>247</v>
      </c>
      <c r="C296" s="2" t="s">
        <v>248</v>
      </c>
      <c r="I296" s="77">
        <v>1015</v>
      </c>
    </row>
    <row r="297" spans="1:9" ht="15.75" customHeight="1">
      <c r="A297" s="14"/>
      <c r="B297" s="67" t="s">
        <v>247</v>
      </c>
      <c r="C297" s="2" t="s">
        <v>249</v>
      </c>
      <c r="I297" s="115">
        <v>0</v>
      </c>
    </row>
    <row r="298" spans="1:9" ht="15.75" customHeight="1">
      <c r="A298" s="14"/>
      <c r="B298" s="14"/>
      <c r="I298" s="116">
        <f>SUM(I296:I297)</f>
        <v>1015</v>
      </c>
    </row>
    <row r="299" spans="1:9" ht="15.75" customHeight="1">
      <c r="A299" s="14"/>
      <c r="B299" s="14" t="s">
        <v>250</v>
      </c>
      <c r="C299" s="40"/>
      <c r="D299" s="40"/>
      <c r="I299" s="116">
        <v>7716</v>
      </c>
    </row>
    <row r="300" spans="1:9" ht="15.75" customHeight="1" thickBot="1">
      <c r="A300" s="14"/>
      <c r="B300" s="14"/>
      <c r="I300" s="106">
        <f>SUM(I298:I299)</f>
        <v>8731</v>
      </c>
    </row>
    <row r="301" spans="1:9" ht="15.75" customHeight="1" thickTop="1">
      <c r="A301" s="14"/>
      <c r="B301" s="14"/>
      <c r="H301" s="4"/>
      <c r="I301" s="99"/>
    </row>
    <row r="302" spans="1:2" ht="15.75" customHeight="1">
      <c r="A302" s="14"/>
      <c r="B302" s="14"/>
    </row>
    <row r="303" spans="1:2" ht="15.75" customHeight="1">
      <c r="A303" s="14"/>
      <c r="B303" s="1" t="s">
        <v>119</v>
      </c>
    </row>
    <row r="304" spans="1:2" ht="15.75" customHeight="1">
      <c r="A304" s="14"/>
      <c r="B304" s="1"/>
    </row>
    <row r="305" spans="1:2" ht="15.75" customHeight="1">
      <c r="A305" s="14"/>
      <c r="B305" s="1"/>
    </row>
    <row r="306" spans="1:2" ht="15.75" customHeight="1">
      <c r="A306" s="14"/>
      <c r="B306" s="1"/>
    </row>
    <row r="307" spans="1:2" ht="15.75" customHeight="1">
      <c r="A307" s="14"/>
      <c r="B307" s="1"/>
    </row>
    <row r="308" spans="1:2" ht="15.75" customHeight="1">
      <c r="A308" s="14"/>
      <c r="B308" s="1" t="s">
        <v>251</v>
      </c>
    </row>
    <row r="309" spans="1:2" ht="15.75" customHeight="1">
      <c r="A309" s="14"/>
      <c r="B309" s="1" t="s">
        <v>120</v>
      </c>
    </row>
    <row r="310" spans="1:2" ht="15.75" customHeight="1">
      <c r="A310" s="14"/>
      <c r="B310" s="76" t="s">
        <v>303</v>
      </c>
    </row>
    <row r="311" spans="1:2" ht="15.75" customHeight="1">
      <c r="A311" s="14"/>
      <c r="B311" s="14"/>
    </row>
    <row r="312" spans="1:2" ht="15.75" customHeight="1">
      <c r="A312" s="14"/>
      <c r="B312" s="14"/>
    </row>
    <row r="313" spans="1:2" ht="15.75" customHeight="1">
      <c r="A313" s="14"/>
      <c r="B313" s="14"/>
    </row>
    <row r="314" spans="1:2" ht="15.75" customHeight="1">
      <c r="A314" s="14"/>
      <c r="B314" s="14"/>
    </row>
    <row r="315" spans="1:2" ht="15.75" customHeight="1">
      <c r="A315" s="14"/>
      <c r="B315" s="14"/>
    </row>
    <row r="316" spans="1:2" ht="15.75" customHeight="1">
      <c r="A316" s="14"/>
      <c r="B316" s="14"/>
    </row>
    <row r="317" spans="1:2" ht="15.75" customHeight="1">
      <c r="A317" s="14"/>
      <c r="B317" s="14"/>
    </row>
    <row r="318" spans="1:2" ht="15.75" customHeight="1">
      <c r="A318" s="14"/>
      <c r="B318" s="14"/>
    </row>
    <row r="319" spans="1:2" ht="15.75" customHeight="1">
      <c r="A319" s="14"/>
      <c r="B319" s="14"/>
    </row>
    <row r="320" spans="1:2" ht="15.75" customHeight="1">
      <c r="A320" s="14"/>
      <c r="B320" s="14"/>
    </row>
    <row r="321" spans="1:2" ht="15.75" customHeight="1">
      <c r="A321" s="14"/>
      <c r="B321" s="14"/>
    </row>
    <row r="322" spans="1:2" ht="15.75" customHeight="1">
      <c r="A322" s="14"/>
      <c r="B322" s="14"/>
    </row>
    <row r="323" spans="1:2" ht="15.75" customHeight="1">
      <c r="A323" s="14"/>
      <c r="B323" s="14"/>
    </row>
    <row r="324" spans="1:2" ht="15.75" customHeight="1">
      <c r="A324" s="14"/>
      <c r="B324" s="14"/>
    </row>
    <row r="325" spans="1:2" ht="15.75" customHeight="1">
      <c r="A325" s="14"/>
      <c r="B325" s="14"/>
    </row>
    <row r="326" spans="1:2" ht="15.75" customHeight="1">
      <c r="A326" s="14"/>
      <c r="B326" s="14"/>
    </row>
  </sheetData>
  <sheetProtection/>
  <mergeCells count="16">
    <mergeCell ref="F91:G91"/>
    <mergeCell ref="H91:I91"/>
    <mergeCell ref="H35:I35"/>
    <mergeCell ref="H36:I36"/>
    <mergeCell ref="F89:G89"/>
    <mergeCell ref="F90:G90"/>
    <mergeCell ref="H89:I89"/>
    <mergeCell ref="H90:I90"/>
    <mergeCell ref="F35:G35"/>
    <mergeCell ref="F36:G36"/>
    <mergeCell ref="F173:G173"/>
    <mergeCell ref="F174:G174"/>
    <mergeCell ref="F175:G175"/>
    <mergeCell ref="H173:I173"/>
    <mergeCell ref="H174:I174"/>
    <mergeCell ref="H175:I175"/>
  </mergeCells>
  <printOptions/>
  <pageMargins left="0.75" right="0.5" top="0.75" bottom="0" header="0.5" footer="0.25"/>
  <pageSetup firstPageNumber="9" useFirstPageNumber="1" horizontalDpi="600" verticalDpi="600" orientation="portrait" paperSize="9" scale="97" r:id="rId2"/>
  <headerFooter alignWithMargins="0">
    <oddFooter>&amp;C&amp;"Times New Roman,Regular"&amp;12&amp;P</oddFooter>
  </headerFooter>
  <rowBreaks count="6" manualBreakCount="6">
    <brk id="53" max="9" man="1"/>
    <brk id="87" max="9" man="1"/>
    <brk id="133" max="9" man="1"/>
    <brk id="182" max="9" man="1"/>
    <brk id="234" max="9" man="1"/>
    <brk id="283"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Mulpha International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MIB</dc:creator>
  <cp:keywords/>
  <dc:description/>
  <cp:lastModifiedBy>schew</cp:lastModifiedBy>
  <cp:lastPrinted>2011-08-18T03:45:16Z</cp:lastPrinted>
  <dcterms:created xsi:type="dcterms:W3CDTF">1999-11-05T02:33:07Z</dcterms:created>
  <dcterms:modified xsi:type="dcterms:W3CDTF">2011-08-18T03:45:19Z</dcterms:modified>
  <cp:category/>
  <cp:version/>
  <cp:contentType/>
  <cp:contentStatus/>
</cp:coreProperties>
</file>